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115" windowHeight="7950" activeTab="3"/>
  </bookViews>
  <sheets>
    <sheet name="Encuestas" sheetId="9" r:id="rId1"/>
    <sheet name="Caracterización" sheetId="8" r:id="rId2"/>
    <sheet name="Acceso a servicios" sheetId="3" r:id="rId3"/>
    <sheet name="Consumo X Usos" sheetId="7" r:id="rId4"/>
  </sheets>
  <calcPr calcId="145621"/>
</workbook>
</file>

<file path=xl/calcChain.xml><?xml version="1.0" encoding="utf-8"?>
<calcChain xmlns="http://schemas.openxmlformats.org/spreadsheetml/2006/main">
  <c r="E73" i="7" l="1"/>
  <c r="H73" i="7"/>
  <c r="E74" i="7"/>
  <c r="H74" i="7"/>
  <c r="E75" i="7"/>
  <c r="H75" i="7"/>
  <c r="E76" i="7"/>
  <c r="H76" i="7"/>
  <c r="E77" i="7"/>
  <c r="H77" i="7"/>
  <c r="E78" i="7"/>
  <c r="H78" i="7"/>
  <c r="E79" i="7"/>
  <c r="H79" i="7"/>
  <c r="E80" i="7"/>
  <c r="H80" i="7"/>
  <c r="E81" i="7"/>
  <c r="H81" i="7"/>
  <c r="E82" i="7"/>
  <c r="H82" i="7"/>
  <c r="E83" i="7"/>
  <c r="H83" i="7"/>
  <c r="E84" i="7"/>
  <c r="H84" i="7"/>
  <c r="E85" i="7"/>
  <c r="H85" i="7"/>
  <c r="B86" i="7"/>
  <c r="D86" i="7"/>
  <c r="B92" i="7" s="1"/>
  <c r="G86" i="7"/>
  <c r="C92" i="7" s="1"/>
  <c r="B93" i="7" l="1"/>
  <c r="C93" i="7"/>
  <c r="K375" i="7"/>
  <c r="T127" i="7"/>
  <c r="U127" i="7" s="1"/>
  <c r="V127" i="7" s="1"/>
  <c r="B183" i="3"/>
  <c r="C127" i="8"/>
  <c r="H490" i="7" l="1"/>
  <c r="H489" i="7"/>
  <c r="H488" i="7"/>
  <c r="H487" i="7"/>
  <c r="H486" i="7"/>
  <c r="H485" i="7"/>
  <c r="H484" i="7"/>
  <c r="H483" i="7"/>
  <c r="H482" i="7"/>
  <c r="H481" i="7"/>
  <c r="H480" i="7"/>
  <c r="H479" i="7"/>
  <c r="H478" i="7"/>
  <c r="H466" i="7"/>
  <c r="J466" i="7" s="1"/>
  <c r="K466" i="7" s="1"/>
  <c r="H465" i="7"/>
  <c r="J465" i="7" s="1"/>
  <c r="K465" i="7" s="1"/>
  <c r="H464" i="7"/>
  <c r="J464" i="7" s="1"/>
  <c r="K464" i="7" s="1"/>
  <c r="H463" i="7"/>
  <c r="J463" i="7" s="1"/>
  <c r="K463" i="7" s="1"/>
  <c r="H462" i="7"/>
  <c r="J462" i="7" s="1"/>
  <c r="K462" i="7" s="1"/>
  <c r="H461" i="7"/>
  <c r="J461" i="7" s="1"/>
  <c r="K461" i="7" s="1"/>
  <c r="H460" i="7"/>
  <c r="J460" i="7" s="1"/>
  <c r="K460" i="7" s="1"/>
  <c r="H459" i="7"/>
  <c r="J459" i="7" s="1"/>
  <c r="K459" i="7" s="1"/>
  <c r="H458" i="7"/>
  <c r="J458" i="7" s="1"/>
  <c r="K458" i="7" s="1"/>
  <c r="H457" i="7"/>
  <c r="J457" i="7" s="1"/>
  <c r="K457" i="7" s="1"/>
  <c r="H456" i="7"/>
  <c r="J456" i="7" s="1"/>
  <c r="K456" i="7" s="1"/>
  <c r="H455" i="7"/>
  <c r="J455" i="7" s="1"/>
  <c r="K455" i="7" s="1"/>
  <c r="H454" i="7"/>
  <c r="J454" i="7" s="1"/>
  <c r="K454" i="7" s="1"/>
  <c r="J434" i="7"/>
  <c r="D439" i="7" s="1"/>
  <c r="G434" i="7"/>
  <c r="C439" i="7" s="1"/>
  <c r="D434" i="7"/>
  <c r="B439" i="7" s="1"/>
  <c r="G396" i="7"/>
  <c r="C402" i="7" s="1"/>
  <c r="D396" i="7"/>
  <c r="B402" i="7" s="1"/>
  <c r="H369" i="7"/>
  <c r="J369" i="7" s="1"/>
  <c r="K369" i="7" s="1"/>
  <c r="M369" i="7" s="1"/>
  <c r="H368" i="7"/>
  <c r="J368" i="7" s="1"/>
  <c r="K368" i="7" s="1"/>
  <c r="M368" i="7" s="1"/>
  <c r="H367" i="7"/>
  <c r="J367" i="7" s="1"/>
  <c r="K367" i="7" s="1"/>
  <c r="M367" i="7" s="1"/>
  <c r="H366" i="7"/>
  <c r="J366" i="7" s="1"/>
  <c r="K366" i="7" s="1"/>
  <c r="M366" i="7" s="1"/>
  <c r="H365" i="7"/>
  <c r="J365" i="7" s="1"/>
  <c r="K365" i="7" s="1"/>
  <c r="M365" i="7" s="1"/>
  <c r="H364" i="7"/>
  <c r="J364" i="7" s="1"/>
  <c r="K364" i="7" s="1"/>
  <c r="M364" i="7" s="1"/>
  <c r="H363" i="7"/>
  <c r="J363" i="7" s="1"/>
  <c r="K363" i="7" s="1"/>
  <c r="M363" i="7" s="1"/>
  <c r="H362" i="7"/>
  <c r="J362" i="7" s="1"/>
  <c r="K362" i="7" s="1"/>
  <c r="M362" i="7" s="1"/>
  <c r="H361" i="7"/>
  <c r="J361" i="7" s="1"/>
  <c r="K361" i="7" s="1"/>
  <c r="M361" i="7" s="1"/>
  <c r="H360" i="7"/>
  <c r="J360" i="7" s="1"/>
  <c r="K360" i="7" s="1"/>
  <c r="M360" i="7" s="1"/>
  <c r="H359" i="7"/>
  <c r="J359" i="7" s="1"/>
  <c r="K359" i="7" s="1"/>
  <c r="M359" i="7" s="1"/>
  <c r="H358" i="7"/>
  <c r="J358" i="7" s="1"/>
  <c r="K358" i="7" s="1"/>
  <c r="M358" i="7" s="1"/>
  <c r="H357" i="7"/>
  <c r="J357" i="7" s="1"/>
  <c r="K357" i="7" s="1"/>
  <c r="M357" i="7" s="1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O316" i="7"/>
  <c r="M316" i="7"/>
  <c r="K316" i="7"/>
  <c r="I316" i="7"/>
  <c r="E321" i="7" s="1"/>
  <c r="G316" i="7"/>
  <c r="D321" i="7" s="1"/>
  <c r="E316" i="7"/>
  <c r="C321" i="7" s="1"/>
  <c r="C316" i="7"/>
  <c r="B321" i="7" s="1"/>
  <c r="F293" i="7"/>
  <c r="K279" i="7" s="1"/>
  <c r="D293" i="7"/>
  <c r="J279" i="7" s="1"/>
  <c r="I266" i="7"/>
  <c r="H265" i="7"/>
  <c r="J265" i="7" s="1"/>
  <c r="K265" i="7" s="1"/>
  <c r="H264" i="7"/>
  <c r="J264" i="7" s="1"/>
  <c r="K264" i="7" s="1"/>
  <c r="H263" i="7"/>
  <c r="J263" i="7" s="1"/>
  <c r="K263" i="7" s="1"/>
  <c r="H262" i="7"/>
  <c r="J262" i="7" s="1"/>
  <c r="K262" i="7" s="1"/>
  <c r="H261" i="7"/>
  <c r="J261" i="7" s="1"/>
  <c r="K261" i="7" s="1"/>
  <c r="H260" i="7"/>
  <c r="J260" i="7" s="1"/>
  <c r="K260" i="7" s="1"/>
  <c r="H259" i="7"/>
  <c r="J259" i="7" s="1"/>
  <c r="K259" i="7" s="1"/>
  <c r="H258" i="7"/>
  <c r="J258" i="7" s="1"/>
  <c r="K258" i="7" s="1"/>
  <c r="H257" i="7"/>
  <c r="J257" i="7" s="1"/>
  <c r="K257" i="7" s="1"/>
  <c r="H256" i="7"/>
  <c r="J256" i="7" s="1"/>
  <c r="K256" i="7" s="1"/>
  <c r="H255" i="7"/>
  <c r="J255" i="7" s="1"/>
  <c r="K255" i="7" s="1"/>
  <c r="H254" i="7"/>
  <c r="J254" i="7" s="1"/>
  <c r="K254" i="7" s="1"/>
  <c r="H253" i="7"/>
  <c r="J253" i="7" s="1"/>
  <c r="K253" i="7" s="1"/>
  <c r="G236" i="7"/>
  <c r="C241" i="7" s="1"/>
  <c r="D236" i="7"/>
  <c r="B241" i="7" s="1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L363" i="7" l="1"/>
  <c r="L358" i="7"/>
  <c r="L368" i="7"/>
  <c r="L362" i="7"/>
  <c r="L364" i="7"/>
  <c r="L359" i="7"/>
  <c r="L366" i="7"/>
  <c r="L365" i="7"/>
  <c r="L360" i="7"/>
  <c r="L369" i="7"/>
  <c r="L367" i="7"/>
  <c r="L361" i="7"/>
  <c r="L357" i="7"/>
  <c r="G178" i="7"/>
  <c r="C185" i="7" s="1"/>
  <c r="D178" i="7"/>
  <c r="B185" i="7" s="1"/>
  <c r="B178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AF18" i="7" l="1"/>
  <c r="AF17" i="7"/>
  <c r="AF16" i="7"/>
  <c r="AF15" i="7"/>
  <c r="AF14" i="7"/>
  <c r="AF13" i="7"/>
  <c r="AF12" i="7"/>
  <c r="AF11" i="7"/>
  <c r="AF10" i="7"/>
  <c r="AF9" i="7"/>
  <c r="AF8" i="7"/>
  <c r="AF7" i="7"/>
  <c r="AF6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P57" i="3" l="1"/>
  <c r="M57" i="3"/>
  <c r="J57" i="3"/>
  <c r="G57" i="3"/>
  <c r="D57" i="3"/>
  <c r="B57" i="3"/>
  <c r="M245" i="3"/>
  <c r="J245" i="3"/>
  <c r="G245" i="3"/>
  <c r="D245" i="3"/>
  <c r="B245" i="3"/>
  <c r="B363" i="3"/>
  <c r="C393" i="3" s="1"/>
  <c r="K220" i="3"/>
  <c r="F225" i="3" s="1"/>
  <c r="M220" i="3"/>
  <c r="G225" i="3" s="1"/>
  <c r="I220" i="3"/>
  <c r="E225" i="3" s="1"/>
  <c r="G220" i="3"/>
  <c r="D225" i="3" s="1"/>
  <c r="E220" i="3"/>
  <c r="C225" i="3" s="1"/>
  <c r="C220" i="3"/>
  <c r="B225" i="3" s="1"/>
  <c r="D25" i="3"/>
  <c r="F25" i="3"/>
  <c r="H25" i="3"/>
  <c r="N18" i="3"/>
  <c r="L18" i="3"/>
  <c r="H18" i="3"/>
  <c r="E25" i="3" s="1"/>
  <c r="F18" i="3"/>
  <c r="C25" i="3" s="1"/>
  <c r="D18" i="3"/>
  <c r="B25" i="3" s="1"/>
  <c r="B18" i="3"/>
  <c r="H127" i="8"/>
  <c r="E127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14" i="8"/>
  <c r="L100" i="8"/>
  <c r="J100" i="8"/>
  <c r="H100" i="8"/>
  <c r="F100" i="8"/>
  <c r="D100" i="8"/>
  <c r="N18" i="8"/>
  <c r="T5" i="8" s="1"/>
  <c r="N6" i="8"/>
  <c r="N7" i="8"/>
  <c r="N8" i="8"/>
  <c r="N9" i="8"/>
  <c r="N10" i="8"/>
  <c r="N11" i="8"/>
  <c r="N12" i="8"/>
  <c r="N13" i="8"/>
  <c r="N14" i="8"/>
  <c r="N15" i="8"/>
  <c r="N16" i="8"/>
  <c r="N17" i="8"/>
  <c r="N5" i="8"/>
  <c r="K6" i="8"/>
  <c r="K7" i="8"/>
  <c r="K8" i="8"/>
  <c r="K9" i="8"/>
  <c r="K10" i="8"/>
  <c r="K11" i="8"/>
  <c r="K12" i="8"/>
  <c r="K13" i="8"/>
  <c r="K14" i="8"/>
  <c r="K15" i="8"/>
  <c r="K16" i="8"/>
  <c r="K17" i="8"/>
  <c r="K5" i="8"/>
  <c r="H6" i="8"/>
  <c r="H7" i="8"/>
  <c r="H8" i="8"/>
  <c r="H9" i="8"/>
  <c r="H10" i="8"/>
  <c r="H11" i="8"/>
  <c r="H12" i="8"/>
  <c r="H13" i="8"/>
  <c r="H14" i="8"/>
  <c r="H15" i="8"/>
  <c r="H16" i="8"/>
  <c r="H17" i="8"/>
  <c r="H5" i="8"/>
  <c r="E6" i="8"/>
  <c r="E7" i="8"/>
  <c r="E8" i="8"/>
  <c r="E9" i="8"/>
  <c r="E10" i="8"/>
  <c r="E11" i="8"/>
  <c r="E12" i="8"/>
  <c r="E13" i="8"/>
  <c r="E14" i="8"/>
  <c r="E15" i="8"/>
  <c r="E16" i="8"/>
  <c r="E17" i="8"/>
  <c r="E5" i="8"/>
  <c r="I58" i="8"/>
  <c r="N45" i="8" s="1"/>
  <c r="G58" i="8"/>
  <c r="M45" i="8" s="1"/>
  <c r="E58" i="8"/>
  <c r="L45" i="8" s="1"/>
  <c r="I393" i="3" l="1"/>
  <c r="U393" i="3"/>
  <c r="U392" i="3"/>
  <c r="O392" i="3"/>
  <c r="O393" i="3"/>
  <c r="I392" i="3"/>
  <c r="C392" i="3"/>
  <c r="F26" i="3"/>
  <c r="C26" i="3"/>
  <c r="B26" i="3"/>
  <c r="E26" i="3"/>
  <c r="H26" i="3"/>
  <c r="D26" i="3"/>
  <c r="K18" i="8"/>
  <c r="S5" i="8" s="1"/>
  <c r="H18" i="8"/>
  <c r="R5" i="8" s="1"/>
  <c r="E18" i="8"/>
  <c r="Q5" i="8" s="1"/>
  <c r="H496" i="7"/>
  <c r="I496" i="7" s="1"/>
  <c r="J496" i="7" s="1"/>
  <c r="I491" i="7"/>
  <c r="J490" i="7"/>
  <c r="K490" i="7" s="1"/>
  <c r="J489" i="7"/>
  <c r="K489" i="7" s="1"/>
  <c r="J488" i="7"/>
  <c r="K488" i="7" s="1"/>
  <c r="J487" i="7"/>
  <c r="K487" i="7" s="1"/>
  <c r="J486" i="7"/>
  <c r="K486" i="7" s="1"/>
  <c r="J485" i="7"/>
  <c r="K485" i="7" s="1"/>
  <c r="J484" i="7"/>
  <c r="K484" i="7" s="1"/>
  <c r="J483" i="7"/>
  <c r="K483" i="7" s="1"/>
  <c r="J482" i="7"/>
  <c r="K482" i="7" s="1"/>
  <c r="J481" i="7"/>
  <c r="K481" i="7" s="1"/>
  <c r="J480" i="7"/>
  <c r="K480" i="7" s="1"/>
  <c r="J479" i="7"/>
  <c r="K479" i="7" s="1"/>
  <c r="J478" i="7"/>
  <c r="K478" i="7" s="1"/>
  <c r="H472" i="7"/>
  <c r="I472" i="7" s="1"/>
  <c r="J472" i="7" s="1"/>
  <c r="I467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21" i="7"/>
  <c r="E433" i="7"/>
  <c r="E422" i="7"/>
  <c r="E423" i="7"/>
  <c r="E424" i="7"/>
  <c r="E425" i="7"/>
  <c r="E426" i="7"/>
  <c r="E427" i="7"/>
  <c r="E428" i="7"/>
  <c r="E429" i="7"/>
  <c r="E430" i="7"/>
  <c r="E431" i="7"/>
  <c r="E432" i="7"/>
  <c r="E421" i="7"/>
  <c r="B434" i="7"/>
  <c r="D440" i="7" s="1"/>
  <c r="H384" i="7"/>
  <c r="H385" i="7"/>
  <c r="H386" i="7"/>
  <c r="H387" i="7"/>
  <c r="H388" i="7"/>
  <c r="H389" i="7"/>
  <c r="H390" i="7"/>
  <c r="H391" i="7"/>
  <c r="H392" i="7"/>
  <c r="H393" i="7"/>
  <c r="H394" i="7"/>
  <c r="H395" i="7"/>
  <c r="H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83" i="7"/>
  <c r="B396" i="7"/>
  <c r="C403" i="7" s="1"/>
  <c r="G375" i="7"/>
  <c r="H375" i="7" s="1"/>
  <c r="J375" i="7" s="1"/>
  <c r="I370" i="7"/>
  <c r="G351" i="7"/>
  <c r="H351" i="7" s="1"/>
  <c r="J351" i="7" s="1"/>
  <c r="J333" i="7"/>
  <c r="L333" i="7" s="1"/>
  <c r="I346" i="7"/>
  <c r="J345" i="7"/>
  <c r="J344" i="7"/>
  <c r="L344" i="7" s="1"/>
  <c r="J343" i="7"/>
  <c r="L343" i="7" s="1"/>
  <c r="J342" i="7"/>
  <c r="L342" i="7" s="1"/>
  <c r="J341" i="7"/>
  <c r="L341" i="7" s="1"/>
  <c r="J340" i="7"/>
  <c r="L340" i="7" s="1"/>
  <c r="J339" i="7"/>
  <c r="L339" i="7" s="1"/>
  <c r="J338" i="7"/>
  <c r="L338" i="7" s="1"/>
  <c r="J337" i="7"/>
  <c r="L337" i="7" s="1"/>
  <c r="J336" i="7"/>
  <c r="L336" i="7" s="1"/>
  <c r="J335" i="7"/>
  <c r="L335" i="7" s="1"/>
  <c r="J334" i="7"/>
  <c r="L334" i="7" s="1"/>
  <c r="K345" i="7" l="1"/>
  <c r="M345" i="7" s="1"/>
  <c r="L345" i="7"/>
  <c r="K335" i="7"/>
  <c r="M335" i="7" s="1"/>
  <c r="K337" i="7"/>
  <c r="M337" i="7" s="1"/>
  <c r="K341" i="7"/>
  <c r="M341" i="7" s="1"/>
  <c r="K343" i="7"/>
  <c r="M343" i="7" s="1"/>
  <c r="K336" i="7"/>
  <c r="M336" i="7" s="1"/>
  <c r="K339" i="7"/>
  <c r="M339" i="7" s="1"/>
  <c r="K334" i="7"/>
  <c r="M334" i="7" s="1"/>
  <c r="K342" i="7"/>
  <c r="M342" i="7" s="1"/>
  <c r="O394" i="3"/>
  <c r="J491" i="7"/>
  <c r="J467" i="7"/>
  <c r="C440" i="7"/>
  <c r="B440" i="7"/>
  <c r="B403" i="7"/>
  <c r="J370" i="7"/>
  <c r="I351" i="7"/>
  <c r="K351" i="7" s="1"/>
  <c r="K333" i="7"/>
  <c r="M333" i="7" s="1"/>
  <c r="K344" i="7"/>
  <c r="M344" i="7" s="1"/>
  <c r="K338" i="7"/>
  <c r="M338" i="7" s="1"/>
  <c r="K340" i="7"/>
  <c r="M340" i="7" s="1"/>
  <c r="J346" i="7"/>
  <c r="K346" i="7" s="1"/>
  <c r="H271" i="7" l="1"/>
  <c r="I271" i="7" s="1"/>
  <c r="J271" i="7" s="1"/>
  <c r="H224" i="7"/>
  <c r="H225" i="7"/>
  <c r="H226" i="7"/>
  <c r="H227" i="7"/>
  <c r="H228" i="7"/>
  <c r="H229" i="7"/>
  <c r="H230" i="7"/>
  <c r="H231" i="7"/>
  <c r="H232" i="7"/>
  <c r="H233" i="7"/>
  <c r="H234" i="7"/>
  <c r="H235" i="7"/>
  <c r="H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23" i="7"/>
  <c r="B236" i="7"/>
  <c r="B242" i="7" s="1"/>
  <c r="G216" i="7"/>
  <c r="H216" i="7" s="1"/>
  <c r="I216" i="7" s="1"/>
  <c r="H177" i="7"/>
  <c r="H166" i="7"/>
  <c r="H167" i="7"/>
  <c r="H168" i="7"/>
  <c r="H169" i="7"/>
  <c r="H170" i="7"/>
  <c r="H171" i="7"/>
  <c r="H172" i="7"/>
  <c r="H173" i="7"/>
  <c r="H174" i="7"/>
  <c r="H175" i="7"/>
  <c r="H176" i="7"/>
  <c r="H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65" i="7"/>
  <c r="B186" i="7"/>
  <c r="I211" i="7"/>
  <c r="J210" i="7"/>
  <c r="K210" i="7" s="1"/>
  <c r="J209" i="7"/>
  <c r="K209" i="7" s="1"/>
  <c r="J208" i="7"/>
  <c r="K208" i="7" s="1"/>
  <c r="J207" i="7"/>
  <c r="K207" i="7" s="1"/>
  <c r="J206" i="7"/>
  <c r="K206" i="7" s="1"/>
  <c r="J205" i="7"/>
  <c r="K205" i="7" s="1"/>
  <c r="J204" i="7"/>
  <c r="K204" i="7" s="1"/>
  <c r="J203" i="7"/>
  <c r="K203" i="7" s="1"/>
  <c r="J202" i="7"/>
  <c r="K202" i="7" s="1"/>
  <c r="J201" i="7"/>
  <c r="K201" i="7" s="1"/>
  <c r="J200" i="7"/>
  <c r="K200" i="7" s="1"/>
  <c r="J199" i="7"/>
  <c r="K199" i="7" s="1"/>
  <c r="J198" i="7"/>
  <c r="K198" i="7" s="1"/>
  <c r="C242" i="7" l="1"/>
  <c r="J266" i="7"/>
  <c r="C186" i="7"/>
  <c r="J211" i="7"/>
  <c r="I139" i="7" l="1"/>
  <c r="J138" i="7"/>
  <c r="K138" i="7" s="1"/>
  <c r="J137" i="7"/>
  <c r="K137" i="7" s="1"/>
  <c r="J136" i="7"/>
  <c r="K136" i="7" s="1"/>
  <c r="J135" i="7"/>
  <c r="K135" i="7" s="1"/>
  <c r="J134" i="7"/>
  <c r="K134" i="7" s="1"/>
  <c r="J133" i="7"/>
  <c r="K133" i="7" s="1"/>
  <c r="J132" i="7"/>
  <c r="K132" i="7" s="1"/>
  <c r="J131" i="7"/>
  <c r="K131" i="7" s="1"/>
  <c r="J130" i="7"/>
  <c r="K130" i="7" s="1"/>
  <c r="J129" i="7"/>
  <c r="K129" i="7" s="1"/>
  <c r="J128" i="7"/>
  <c r="K128" i="7" s="1"/>
  <c r="J127" i="7"/>
  <c r="K127" i="7" s="1"/>
  <c r="J126" i="7"/>
  <c r="K126" i="7" s="1"/>
  <c r="Y25" i="7"/>
  <c r="Z25" i="7" s="1"/>
  <c r="AA25" i="7" s="1"/>
  <c r="P25" i="7"/>
  <c r="Q25" i="7" s="1"/>
  <c r="R25" i="7" s="1"/>
  <c r="G25" i="7"/>
  <c r="H25" i="7" s="1"/>
  <c r="I25" i="7" s="1"/>
  <c r="J139" i="7" l="1"/>
  <c r="AG19" i="7" l="1"/>
  <c r="U19" i="7"/>
  <c r="I19" i="7"/>
  <c r="AH18" i="7"/>
  <c r="AI18" i="7" s="1"/>
  <c r="V18" i="7"/>
  <c r="W18" i="7" s="1"/>
  <c r="J18" i="7"/>
  <c r="K18" i="7" s="1"/>
  <c r="AH17" i="7"/>
  <c r="AI17" i="7" s="1"/>
  <c r="V17" i="7"/>
  <c r="W17" i="7" s="1"/>
  <c r="J17" i="7"/>
  <c r="K17" i="7" s="1"/>
  <c r="AH16" i="7"/>
  <c r="AI16" i="7" s="1"/>
  <c r="V16" i="7"/>
  <c r="W16" i="7" s="1"/>
  <c r="J16" i="7"/>
  <c r="K16" i="7" s="1"/>
  <c r="AH15" i="7"/>
  <c r="AI15" i="7" s="1"/>
  <c r="V15" i="7"/>
  <c r="W15" i="7" s="1"/>
  <c r="J15" i="7"/>
  <c r="K15" i="7" s="1"/>
  <c r="AH14" i="7"/>
  <c r="AI14" i="7" s="1"/>
  <c r="V14" i="7"/>
  <c r="W14" i="7" s="1"/>
  <c r="J14" i="7"/>
  <c r="K14" i="7" s="1"/>
  <c r="AH13" i="7"/>
  <c r="AI13" i="7" s="1"/>
  <c r="V13" i="7"/>
  <c r="W13" i="7" s="1"/>
  <c r="J13" i="7"/>
  <c r="K13" i="7" s="1"/>
  <c r="AH12" i="7"/>
  <c r="AI12" i="7" s="1"/>
  <c r="V12" i="7"/>
  <c r="W12" i="7" s="1"/>
  <c r="J12" i="7"/>
  <c r="K12" i="7" s="1"/>
  <c r="AH11" i="7"/>
  <c r="AI11" i="7" s="1"/>
  <c r="V11" i="7"/>
  <c r="W11" i="7" s="1"/>
  <c r="J11" i="7"/>
  <c r="K11" i="7" s="1"/>
  <c r="AH10" i="7"/>
  <c r="AI10" i="7" s="1"/>
  <c r="V10" i="7"/>
  <c r="W10" i="7" s="1"/>
  <c r="J10" i="7"/>
  <c r="K10" i="7" s="1"/>
  <c r="AH9" i="7"/>
  <c r="AI9" i="7" s="1"/>
  <c r="V9" i="7"/>
  <c r="W9" i="7" s="1"/>
  <c r="J9" i="7"/>
  <c r="K9" i="7" s="1"/>
  <c r="AH8" i="7"/>
  <c r="AI8" i="7" s="1"/>
  <c r="V8" i="7"/>
  <c r="W8" i="7" s="1"/>
  <c r="J8" i="7"/>
  <c r="K8" i="7" s="1"/>
  <c r="AH7" i="7"/>
  <c r="AI7" i="7" s="1"/>
  <c r="V7" i="7"/>
  <c r="W7" i="7" s="1"/>
  <c r="J7" i="7"/>
  <c r="K7" i="7" s="1"/>
  <c r="AH6" i="7"/>
  <c r="AI6" i="7" s="1"/>
  <c r="V6" i="7"/>
  <c r="W6" i="7" s="1"/>
  <c r="T292" i="3"/>
  <c r="T293" i="3"/>
  <c r="T294" i="3"/>
  <c r="T295" i="3"/>
  <c r="T296" i="3"/>
  <c r="T297" i="3"/>
  <c r="T298" i="3"/>
  <c r="T299" i="3"/>
  <c r="T300" i="3"/>
  <c r="T301" i="3"/>
  <c r="T302" i="3"/>
  <c r="T303" i="3"/>
  <c r="T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291" i="3"/>
  <c r="H303" i="3"/>
  <c r="H292" i="3"/>
  <c r="H293" i="3"/>
  <c r="H294" i="3"/>
  <c r="H295" i="3"/>
  <c r="H296" i="3"/>
  <c r="H297" i="3"/>
  <c r="H298" i="3"/>
  <c r="H299" i="3"/>
  <c r="H300" i="3"/>
  <c r="H301" i="3"/>
  <c r="H302" i="3"/>
  <c r="H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291" i="3"/>
  <c r="B304" i="3"/>
  <c r="E312" i="3" l="1"/>
  <c r="B312" i="3"/>
  <c r="J6" i="7"/>
  <c r="K6" i="7" s="1"/>
  <c r="AH19" i="7"/>
  <c r="V19" i="7"/>
  <c r="F312" i="3"/>
  <c r="G312" i="3"/>
  <c r="C312" i="3"/>
  <c r="D312" i="3"/>
  <c r="J19" i="7" l="1"/>
  <c r="E253" i="3"/>
  <c r="D253" i="3"/>
  <c r="C253" i="3"/>
  <c r="B253" i="3"/>
  <c r="B254" i="3" s="1"/>
  <c r="N233" i="3"/>
  <c r="N234" i="3"/>
  <c r="N235" i="3"/>
  <c r="N236" i="3"/>
  <c r="N237" i="3"/>
  <c r="N238" i="3"/>
  <c r="N239" i="3"/>
  <c r="N240" i="3"/>
  <c r="N241" i="3"/>
  <c r="N242" i="3"/>
  <c r="N243" i="3"/>
  <c r="N244" i="3"/>
  <c r="N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32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70" i="3"/>
  <c r="G183" i="3"/>
  <c r="C190" i="3" s="1"/>
  <c r="C183" i="3"/>
  <c r="B190" i="3" s="1"/>
  <c r="F69" i="3"/>
  <c r="E69" i="3"/>
  <c r="D69" i="3"/>
  <c r="C69" i="3"/>
  <c r="B69" i="3"/>
  <c r="Q45" i="3"/>
  <c r="Q46" i="3"/>
  <c r="Q47" i="3"/>
  <c r="Q48" i="3"/>
  <c r="Q49" i="3"/>
  <c r="Q50" i="3"/>
  <c r="Q51" i="3"/>
  <c r="Q52" i="3"/>
  <c r="Q53" i="3"/>
  <c r="Q54" i="3"/>
  <c r="Q55" i="3"/>
  <c r="Q56" i="3"/>
  <c r="Q44" i="3"/>
  <c r="N45" i="3"/>
  <c r="N46" i="3"/>
  <c r="N47" i="3"/>
  <c r="N48" i="3"/>
  <c r="N49" i="3"/>
  <c r="N50" i="3"/>
  <c r="N51" i="3"/>
  <c r="N52" i="3"/>
  <c r="N53" i="3"/>
  <c r="N54" i="3"/>
  <c r="N55" i="3"/>
  <c r="N56" i="3"/>
  <c r="N44" i="3"/>
  <c r="K45" i="3"/>
  <c r="K46" i="3"/>
  <c r="K47" i="3"/>
  <c r="K48" i="3"/>
  <c r="K49" i="3"/>
  <c r="K50" i="3"/>
  <c r="K51" i="3"/>
  <c r="K52" i="3"/>
  <c r="K53" i="3"/>
  <c r="K54" i="3"/>
  <c r="K55" i="3"/>
  <c r="K56" i="3"/>
  <c r="K44" i="3"/>
  <c r="H45" i="3"/>
  <c r="H46" i="3"/>
  <c r="H47" i="3"/>
  <c r="H48" i="3"/>
  <c r="H49" i="3"/>
  <c r="H50" i="3"/>
  <c r="H51" i="3"/>
  <c r="H52" i="3"/>
  <c r="H53" i="3"/>
  <c r="H54" i="3"/>
  <c r="H55" i="3"/>
  <c r="H56" i="3"/>
  <c r="H44" i="3"/>
  <c r="E45" i="3"/>
  <c r="E46" i="3"/>
  <c r="E47" i="3"/>
  <c r="E48" i="3"/>
  <c r="E49" i="3"/>
  <c r="E50" i="3"/>
  <c r="E51" i="3"/>
  <c r="E52" i="3"/>
  <c r="E53" i="3"/>
  <c r="E54" i="3"/>
  <c r="E55" i="3"/>
  <c r="E56" i="3"/>
  <c r="E44" i="3"/>
  <c r="Q351" i="3"/>
  <c r="R351" i="3"/>
  <c r="Q352" i="3"/>
  <c r="R352" i="3"/>
  <c r="Q353" i="3"/>
  <c r="R353" i="3"/>
  <c r="Q354" i="3"/>
  <c r="R354" i="3"/>
  <c r="Q355" i="3"/>
  <c r="R355" i="3"/>
  <c r="Q356" i="3"/>
  <c r="R356" i="3"/>
  <c r="Q357" i="3"/>
  <c r="R357" i="3"/>
  <c r="Q358" i="3"/>
  <c r="R358" i="3"/>
  <c r="Q359" i="3"/>
  <c r="R359" i="3"/>
  <c r="Q360" i="3"/>
  <c r="R360" i="3"/>
  <c r="Q361" i="3"/>
  <c r="R361" i="3"/>
  <c r="Q362" i="3"/>
  <c r="R362" i="3"/>
  <c r="R350" i="3"/>
  <c r="Q350" i="3"/>
  <c r="M351" i="3"/>
  <c r="N351" i="3"/>
  <c r="M352" i="3"/>
  <c r="N352" i="3"/>
  <c r="M353" i="3"/>
  <c r="N353" i="3"/>
  <c r="M354" i="3"/>
  <c r="N354" i="3"/>
  <c r="M355" i="3"/>
  <c r="N355" i="3"/>
  <c r="M356" i="3"/>
  <c r="N356" i="3"/>
  <c r="M357" i="3"/>
  <c r="N357" i="3"/>
  <c r="M358" i="3"/>
  <c r="N358" i="3"/>
  <c r="M359" i="3"/>
  <c r="N359" i="3"/>
  <c r="M360" i="3"/>
  <c r="N360" i="3"/>
  <c r="M361" i="3"/>
  <c r="N361" i="3"/>
  <c r="M362" i="3"/>
  <c r="N362" i="3"/>
  <c r="N350" i="3"/>
  <c r="M350" i="3"/>
  <c r="I351" i="3"/>
  <c r="J351" i="3"/>
  <c r="I352" i="3"/>
  <c r="J352" i="3"/>
  <c r="I353" i="3"/>
  <c r="J353" i="3"/>
  <c r="I354" i="3"/>
  <c r="J354" i="3"/>
  <c r="I355" i="3"/>
  <c r="J355" i="3"/>
  <c r="I356" i="3"/>
  <c r="J356" i="3"/>
  <c r="I357" i="3"/>
  <c r="J357" i="3"/>
  <c r="I358" i="3"/>
  <c r="J358" i="3"/>
  <c r="I359" i="3"/>
  <c r="J359" i="3"/>
  <c r="I360" i="3"/>
  <c r="J360" i="3"/>
  <c r="I361" i="3"/>
  <c r="J361" i="3"/>
  <c r="I362" i="3"/>
  <c r="J362" i="3"/>
  <c r="J350" i="3"/>
  <c r="I350" i="3"/>
  <c r="E351" i="3"/>
  <c r="F351" i="3"/>
  <c r="E352" i="3"/>
  <c r="F352" i="3"/>
  <c r="E353" i="3"/>
  <c r="F353" i="3"/>
  <c r="E354" i="3"/>
  <c r="F354" i="3"/>
  <c r="E355" i="3"/>
  <c r="F355" i="3"/>
  <c r="E356" i="3"/>
  <c r="F356" i="3"/>
  <c r="E357" i="3"/>
  <c r="F357" i="3"/>
  <c r="E358" i="3"/>
  <c r="F358" i="3"/>
  <c r="E359" i="3"/>
  <c r="F359" i="3"/>
  <c r="E360" i="3"/>
  <c r="F360" i="3"/>
  <c r="E361" i="3"/>
  <c r="F361" i="3"/>
  <c r="E362" i="3"/>
  <c r="F362" i="3"/>
  <c r="E350" i="3"/>
  <c r="F350" i="3"/>
  <c r="P18" i="3"/>
  <c r="J18" i="3"/>
  <c r="G25" i="3" s="1"/>
  <c r="G26" i="3" s="1"/>
  <c r="C254" i="3" l="1"/>
  <c r="E254" i="3"/>
  <c r="D254" i="3"/>
  <c r="F70" i="3"/>
  <c r="C191" i="3"/>
  <c r="B191" i="3"/>
  <c r="C70" i="3"/>
  <c r="E70" i="3"/>
  <c r="B70" i="3"/>
  <c r="D70" i="3"/>
  <c r="U394" i="3"/>
  <c r="C394" i="3" l="1"/>
  <c r="I394" i="3"/>
</calcChain>
</file>

<file path=xl/sharedStrings.xml><?xml version="1.0" encoding="utf-8"?>
<sst xmlns="http://schemas.openxmlformats.org/spreadsheetml/2006/main" count="1655" uniqueCount="205">
  <si>
    <t>Cabecera</t>
  </si>
  <si>
    <t>corregimiento</t>
  </si>
  <si>
    <t>caserío</t>
  </si>
  <si>
    <t>inspección</t>
  </si>
  <si>
    <t>centro poblado SC</t>
  </si>
  <si>
    <t>Vereda</t>
  </si>
  <si>
    <t>% de la fila</t>
  </si>
  <si>
    <t>Subregión</t>
  </si>
  <si>
    <t>Pie de monte</t>
  </si>
  <si>
    <t>occidente</t>
  </si>
  <si>
    <t>Pacifico sur</t>
  </si>
  <si>
    <t>Ex Provincia</t>
  </si>
  <si>
    <t>Cordillera</t>
  </si>
  <si>
    <t>Centro</t>
  </si>
  <si>
    <t>Sanquianga</t>
  </si>
  <si>
    <t>Saban</t>
  </si>
  <si>
    <t>Rio Mayo</t>
  </si>
  <si>
    <t>Telembi</t>
  </si>
  <si>
    <t>Abades</t>
  </si>
  <si>
    <t>Juanambu</t>
  </si>
  <si>
    <t>Guambuyaco</t>
  </si>
  <si>
    <t>% del N de la tabla</t>
  </si>
  <si>
    <t>Sabana</t>
  </si>
  <si>
    <t>Otro</t>
  </si>
  <si>
    <t>Otra</t>
  </si>
  <si>
    <t>Número de viviendas</t>
  </si>
  <si>
    <t>Total viviendas</t>
  </si>
  <si>
    <t>De dónde proviene generalmente el agua para consumo humano?</t>
  </si>
  <si>
    <t>Acto mpal</t>
  </si>
  <si>
    <t>Acto veredal</t>
  </si>
  <si>
    <t>Pozo con bomba</t>
  </si>
  <si>
    <t>Pozo sin bomba, etc</t>
  </si>
  <si>
    <t>Rio, quebrada</t>
  </si>
  <si>
    <t>agua lluvia</t>
  </si>
  <si>
    <t>agua embotellada, etc</t>
  </si>
  <si>
    <t>Si</t>
  </si>
  <si>
    <t>No</t>
  </si>
  <si>
    <t>Porcentaje</t>
  </si>
  <si>
    <t>No utiliza EE</t>
  </si>
  <si>
    <t>Si red pública</t>
  </si>
  <si>
    <t>Si planta mpal</t>
  </si>
  <si>
    <t>Si planta propia</t>
  </si>
  <si>
    <t>Si planta compartida</t>
  </si>
  <si>
    <t>Sí, conectado a red pública</t>
  </si>
  <si>
    <t>Sí, a través de planta municipal</t>
  </si>
  <si>
    <t>Sí, a través de planta propia</t>
  </si>
  <si>
    <t>Sí, a través de planta compartida</t>
  </si>
  <si>
    <t>Uso del servicio de energía eléctrica</t>
  </si>
  <si>
    <t>El servicio sanitario es</t>
  </si>
  <si>
    <t>Inodoro con pozo</t>
  </si>
  <si>
    <t>Inodoro sin conex</t>
  </si>
  <si>
    <t>No tiene Ss</t>
  </si>
  <si>
    <t>Inodoro conectado a alcantarillado</t>
  </si>
  <si>
    <t>Inodoo conectado a pozo séptico</t>
  </si>
  <si>
    <t>Indoro sin conexión, letrina o bajamar</t>
  </si>
  <si>
    <t>No tiene servicio de sanitario</t>
  </si>
  <si>
    <t>Tipo de sanitario</t>
  </si>
  <si>
    <t>Usa aire acondicionado o ventilador?</t>
  </si>
  <si>
    <t>Recuento</t>
  </si>
  <si>
    <t>Media</t>
  </si>
  <si>
    <t>Mínimo</t>
  </si>
  <si>
    <t>Máximo</t>
  </si>
  <si>
    <t>Desviación típica</t>
  </si>
  <si>
    <t>N válido</t>
  </si>
  <si>
    <t>EE</t>
  </si>
  <si>
    <t>Lampara kerosene</t>
  </si>
  <si>
    <t>Lampara gasolina</t>
  </si>
  <si>
    <t>Velas</t>
  </si>
  <si>
    <t>Pilas</t>
  </si>
  <si>
    <t>Cuántos días a la semana tiene el servicio de energía eléctrica?</t>
  </si>
  <si>
    <t>Inodoro con alcantarillado</t>
  </si>
  <si>
    <t>No tiene Servicio sanitario</t>
  </si>
  <si>
    <t>% del N de la columna</t>
  </si>
  <si>
    <t>De qué forma eliminan las basuras?</t>
  </si>
  <si>
    <t>Recolección</t>
  </si>
  <si>
    <t>Entierran</t>
  </si>
  <si>
    <t>Queman</t>
  </si>
  <si>
    <t>Tiran a patio, etc</t>
  </si>
  <si>
    <t>Tiran a rio, etc</t>
  </si>
  <si>
    <t>Forma de eliminación de las basuras en el departamento de Nariño</t>
  </si>
  <si>
    <t>Factor de ajuste</t>
  </si>
  <si>
    <t>Consumo Total subregión</t>
  </si>
  <si>
    <t>Incandescentes</t>
  </si>
  <si>
    <t>Ahorradoras</t>
  </si>
  <si>
    <t>Fluorescentes</t>
  </si>
  <si>
    <t>Consumo percapita Día</t>
  </si>
  <si>
    <t>Consumo Total departamento</t>
  </si>
  <si>
    <t>Usa nevera o refrigerador?</t>
  </si>
  <si>
    <t>Uso de nevera o refrigerador en el departamento de Nariño</t>
  </si>
  <si>
    <t>Usa aire acondicionado o ventilador en el departamento de Nariño</t>
  </si>
  <si>
    <t>En qué lugar de la vivienda cocinan</t>
  </si>
  <si>
    <t>Aire libre</t>
  </si>
  <si>
    <t>Cuarto cocina</t>
  </si>
  <si>
    <t>En general qué combustible usa principalmente para cocinar?</t>
  </si>
  <si>
    <t>Gas propano</t>
  </si>
  <si>
    <t>Carbón</t>
  </si>
  <si>
    <t>Leña comprada</t>
  </si>
  <si>
    <t>Leña autoapropiada</t>
  </si>
  <si>
    <t>Combustible principal usado para cocinar en el departamento de Nariño</t>
  </si>
  <si>
    <t>Consumo de gas galones Mes</t>
  </si>
  <si>
    <t>Consumo total en Mcal/Mes</t>
  </si>
  <si>
    <t>Consumo gas Galones percapita Día</t>
  </si>
  <si>
    <t>Consumo gas Mcal percapita Día</t>
  </si>
  <si>
    <t>Consumo carbón Kg/Mes</t>
  </si>
  <si>
    <t>Consumo Total subregión Kg /Mes</t>
  </si>
  <si>
    <t>Consumo Total subregión Mcal /Mes</t>
  </si>
  <si>
    <t>Consumo carbón Kg percapita Día</t>
  </si>
  <si>
    <t>Consumo carbón Mcal percapita Día</t>
  </si>
  <si>
    <t>Consumo Total  Kg /Mes</t>
  </si>
  <si>
    <t>Consumo Total Mcal /Mes</t>
  </si>
  <si>
    <t>Utiliza el horno para preparar alimentos?</t>
  </si>
  <si>
    <t>Qué combustible utiliza para el horno?</t>
  </si>
  <si>
    <t>Leña</t>
  </si>
  <si>
    <t>Tipo de combustible utilizado para el horno en el departamento de Nariño</t>
  </si>
  <si>
    <t>TOTAL DEPARTAMENTO</t>
  </si>
  <si>
    <t>Municipio</t>
  </si>
  <si>
    <t>BARBACOAS</t>
  </si>
  <si>
    <t>BUESACO</t>
  </si>
  <si>
    <t>CHACHAGUI</t>
  </si>
  <si>
    <t>CHARCO</t>
  </si>
  <si>
    <t>CUMBITARA</t>
  </si>
  <si>
    <t>EL TAMBO</t>
  </si>
  <si>
    <t>ILES</t>
  </si>
  <si>
    <t>IMUES</t>
  </si>
  <si>
    <t>IPIALES</t>
  </si>
  <si>
    <t>LA CRUZ</t>
  </si>
  <si>
    <t>LA UNION</t>
  </si>
  <si>
    <t>MOSQUERA</t>
  </si>
  <si>
    <t>OSPINA</t>
  </si>
  <si>
    <t>PASTO</t>
  </si>
  <si>
    <t>POTOSI</t>
  </si>
  <si>
    <t>PUERRES</t>
  </si>
  <si>
    <t>RICAURTE</t>
  </si>
  <si>
    <t>SAN BERNARDO</t>
  </si>
  <si>
    <t>SANDONA</t>
  </si>
  <si>
    <t>TAMINANGO</t>
  </si>
  <si>
    <t>TUMACO</t>
  </si>
  <si>
    <t>F. Expansión</t>
  </si>
  <si>
    <t>Número de encuestas</t>
  </si>
  <si>
    <t>Total encuestas</t>
  </si>
  <si>
    <t>Datos de ubicación de la empresa</t>
  </si>
  <si>
    <t>Ubicación de la empresa en el departamento</t>
  </si>
  <si>
    <t>Tipo de empresa</t>
  </si>
  <si>
    <t>Hotel</t>
  </si>
  <si>
    <t>Ventas</t>
  </si>
  <si>
    <t>Comida</t>
  </si>
  <si>
    <t>Total empresas</t>
  </si>
  <si>
    <t>Cuántas personas trabajan en la empresa</t>
  </si>
  <si>
    <t>Cuál es la jornada de trabajo?</t>
  </si>
  <si>
    <t>Mañana</t>
  </si>
  <si>
    <t>Tarde</t>
  </si>
  <si>
    <t>Noche</t>
  </si>
  <si>
    <t>Todo el día</t>
  </si>
  <si>
    <t>El uso de la empresa es exclusivamente</t>
  </si>
  <si>
    <t>Comercial</t>
  </si>
  <si>
    <t>Comercial/residencial</t>
  </si>
  <si>
    <t>Total departamento</t>
  </si>
  <si>
    <t>La empresa cuenta con alcantarillado</t>
  </si>
  <si>
    <t>Número de empresas</t>
  </si>
  <si>
    <t>Total  empresas</t>
  </si>
  <si>
    <t>Uso del servicio de alcantarillado de acuerdo a la ubicación de la empresa</t>
  </si>
  <si>
    <t>La empresa Cuenta con teléfono fijo con línea</t>
  </si>
  <si>
    <t>La empresa cuenta con teléfono celular</t>
  </si>
  <si>
    <t>La empresa cuenta con equipo de radio para comunicaciones</t>
  </si>
  <si>
    <t>La empresa cuenta con internet</t>
  </si>
  <si>
    <t>Inodoro con alca</t>
  </si>
  <si>
    <t>Tipo de sanitarioa de acuerdo a la ubicación de la empresa</t>
  </si>
  <si>
    <t>La empresa utiliza servicio de energía eléctrica?</t>
  </si>
  <si>
    <t>Valor promedio pagado al mes por el servicio de energía en el sector comercial en el departamento de Nariño</t>
  </si>
  <si>
    <t>Empresas</t>
  </si>
  <si>
    <t>Uso de nevera o refrigerador de acuerdo a la ubicación de la empresa</t>
  </si>
  <si>
    <t>En qué lugar de la empresa cocinan?</t>
  </si>
  <si>
    <t>Al aire libre</t>
  </si>
  <si>
    <t>En un cuarto exclusivamente para cocinar</t>
  </si>
  <si>
    <t>Gasolina</t>
  </si>
  <si>
    <t>Número de empresas que si usan nevera o refrigerador</t>
  </si>
  <si>
    <t>Número de empresas que no usan nevera o refrigerador</t>
  </si>
  <si>
    <t>Fuente de iluminación de acuerdo a la ubicación de la empresa</t>
  </si>
  <si>
    <t>Valor promedio pagado por el servicio de energía eléctrica al mes</t>
  </si>
  <si>
    <t>Número de empresas que si cuentan con el SS</t>
  </si>
  <si>
    <t>Número de empresas que no cuentan con el SS</t>
  </si>
  <si>
    <t>Empresas que cuentan con el servicio de télefono fijo</t>
  </si>
  <si>
    <t>Empresas que cuentan con el servicio de télefono celular</t>
  </si>
  <si>
    <t>Empresas que cuentan con el servicio de equipo de comunicaciones</t>
  </si>
  <si>
    <t>Empresas que cuentan con el servicio de internet</t>
  </si>
  <si>
    <t>SANTACRUZ</t>
  </si>
  <si>
    <t>Consumo promedio en lamparas incandescentes kWh mes</t>
  </si>
  <si>
    <t>Consumo promedio en lamparas ahorradores kWh mes</t>
  </si>
  <si>
    <t>Consumo promedio en lamparas fluorescentes kWh mes</t>
  </si>
  <si>
    <t>Consumo promedio de acuerdo al tipo de bombilla en el departamento de Nariño kWh Mes</t>
  </si>
  <si>
    <t>Consumo lamparas incandescentes kWh mes</t>
  </si>
  <si>
    <t>Consumo lamparas ahorradores kWh mes</t>
  </si>
  <si>
    <t>Consumo lamparas fluorescentes kWh mes</t>
  </si>
  <si>
    <t>Consumo refrigeración kWh mes</t>
  </si>
  <si>
    <t>Consumo refrigeración kWh mes en el sector comercial del departamento de Nariño</t>
  </si>
  <si>
    <t>Consumo ambiente kWh Mes</t>
  </si>
  <si>
    <t>Consumo calefacción kWh mes</t>
  </si>
  <si>
    <t>Consumo calefacción kWh mes en el departamento de Nariño</t>
  </si>
  <si>
    <t>Consumo hornos kWh mes</t>
  </si>
  <si>
    <t>Consumo aparatos electricos kWh mes</t>
  </si>
  <si>
    <t>Consumo aparatos kWh mes</t>
  </si>
  <si>
    <t>Occidente</t>
  </si>
  <si>
    <t>Corregimiento</t>
  </si>
  <si>
    <t>Centro poblado SC</t>
  </si>
  <si>
    <t>Ex Provincia de Obando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</si>
</sst>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0.0%"/>
    <numFmt numFmtId="165" formatCode="####.0%"/>
    <numFmt numFmtId="166" formatCode="###0"/>
    <numFmt numFmtId="167" formatCode="####.00"/>
    <numFmt numFmtId="168" formatCode="###0.00"/>
    <numFmt numFmtId="169" formatCode="####"/>
    <numFmt numFmtId="170" formatCode="###0.0000"/>
    <numFmt numFmtId="171" formatCode="###0.00000"/>
    <numFmt numFmtId="172" formatCode="###0%"/>
    <numFmt numFmtId="173" formatCode="#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6F8E0"/>
        <bgColor indexed="64"/>
      </patternFill>
    </fill>
    <fill>
      <patternFill patternType="solid">
        <fgColor rgb="FFA3ED97"/>
        <bgColor indexed="64"/>
      </patternFill>
    </fill>
    <fill>
      <patternFill patternType="solid">
        <fgColor rgb="FF8EF2A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 style="thin">
        <color rgb="FF92D050"/>
      </left>
      <right/>
      <top/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/>
      <top/>
      <bottom style="thin">
        <color rgb="FF92D050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147">
    <xf numFmtId="0" fontId="0" fillId="0" borderId="0" xfId="0"/>
    <xf numFmtId="0" fontId="2" fillId="0" borderId="0" xfId="2" applyFont="1"/>
    <xf numFmtId="0" fontId="5" fillId="7" borderId="2" xfId="0" applyNumberFormat="1" applyFont="1" applyFill="1" applyBorder="1" applyAlignment="1">
      <alignment horizontal="center" vertical="center" wrapText="1"/>
    </xf>
    <xf numFmtId="0" fontId="5" fillId="7" borderId="6" xfId="0" applyNumberFormat="1" applyFont="1" applyFill="1" applyBorder="1" applyAlignment="1">
      <alignment horizontal="center" vertical="center" wrapText="1"/>
    </xf>
    <xf numFmtId="0" fontId="5" fillId="7" borderId="6" xfId="0" applyNumberFormat="1" applyFont="1" applyFill="1" applyBorder="1" applyAlignment="1">
      <alignment vertical="center" wrapText="1"/>
    </xf>
    <xf numFmtId="0" fontId="5" fillId="7" borderId="7" xfId="0" applyNumberFormat="1" applyFont="1" applyFill="1" applyBorder="1" applyAlignment="1">
      <alignment horizontal="center" vertical="center" wrapText="1"/>
    </xf>
    <xf numFmtId="0" fontId="5" fillId="7" borderId="8" xfId="0" applyNumberFormat="1" applyFont="1" applyFill="1" applyBorder="1" applyAlignment="1">
      <alignment horizontal="center" vertical="center" wrapText="1"/>
    </xf>
    <xf numFmtId="164" fontId="6" fillId="6" borderId="2" xfId="6" applyNumberFormat="1" applyFont="1" applyFill="1" applyBorder="1" applyAlignment="1">
      <alignment horizontal="right" vertical="center"/>
    </xf>
    <xf numFmtId="166" fontId="6" fillId="6" borderId="2" xfId="5" applyNumberFormat="1" applyFont="1" applyFill="1" applyBorder="1" applyAlignment="1">
      <alignment horizontal="right" vertical="center"/>
    </xf>
    <xf numFmtId="9" fontId="7" fillId="6" borderId="2" xfId="1" applyFont="1" applyFill="1" applyBorder="1" applyAlignment="1">
      <alignment horizontal="right" vertical="center"/>
    </xf>
    <xf numFmtId="1" fontId="7" fillId="6" borderId="2" xfId="0" applyNumberFormat="1" applyFont="1" applyFill="1" applyBorder="1" applyAlignment="1">
      <alignment horizontal="right" vertical="center"/>
    </xf>
    <xf numFmtId="166" fontId="6" fillId="6" borderId="2" xfId="5" applyNumberFormat="1" applyFont="1" applyFill="1" applyBorder="1" applyAlignment="1">
      <alignment horizontal="center" vertical="center"/>
    </xf>
    <xf numFmtId="0" fontId="6" fillId="6" borderId="2" xfId="5" applyFont="1" applyFill="1" applyBorder="1" applyAlignment="1">
      <alignment horizontal="left" vertical="center" wrapText="1"/>
    </xf>
    <xf numFmtId="168" fontId="6" fillId="6" borderId="2" xfId="10" applyNumberFormat="1" applyFont="1" applyFill="1" applyBorder="1" applyAlignment="1">
      <alignment horizontal="center" vertical="top"/>
    </xf>
    <xf numFmtId="164" fontId="6" fillId="6" borderId="2" xfId="6" applyNumberFormat="1" applyFont="1" applyFill="1" applyBorder="1" applyAlignment="1">
      <alignment horizontal="right" vertical="top"/>
    </xf>
    <xf numFmtId="0" fontId="8" fillId="0" borderId="0" xfId="0" applyFont="1"/>
    <xf numFmtId="0" fontId="2" fillId="0" borderId="0" xfId="6" applyFont="1"/>
    <xf numFmtId="0" fontId="7" fillId="0" borderId="0" xfId="0" applyFont="1"/>
    <xf numFmtId="164" fontId="7" fillId="8" borderId="8" xfId="0" applyNumberFormat="1" applyFont="1" applyFill="1" applyBorder="1"/>
    <xf numFmtId="164" fontId="7" fillId="0" borderId="0" xfId="0" applyNumberFormat="1" applyFont="1"/>
    <xf numFmtId="0" fontId="2" fillId="0" borderId="0" xfId="1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6" fillId="6" borderId="2" xfId="6" applyNumberFormat="1" applyFont="1" applyFill="1" applyBorder="1" applyAlignment="1">
      <alignment horizontal="right" vertical="top"/>
    </xf>
    <xf numFmtId="164" fontId="7" fillId="8" borderId="8" xfId="0" applyNumberFormat="1" applyFont="1" applyFill="1" applyBorder="1" applyAlignment="1">
      <alignment horizontal="right" vertical="center"/>
    </xf>
    <xf numFmtId="166" fontId="6" fillId="6" borderId="2" xfId="11" applyNumberFormat="1" applyFont="1" applyFill="1" applyBorder="1" applyAlignment="1">
      <alignment horizontal="right" vertical="center"/>
    </xf>
    <xf numFmtId="164" fontId="7" fillId="6" borderId="2" xfId="0" applyNumberFormat="1" applyFont="1" applyFill="1" applyBorder="1" applyAlignment="1">
      <alignment horizontal="right" vertical="center"/>
    </xf>
    <xf numFmtId="0" fontId="2" fillId="0" borderId="0" xfId="6" applyFont="1" applyAlignment="1">
      <alignment vertical="center"/>
    </xf>
    <xf numFmtId="164" fontId="7" fillId="8" borderId="8" xfId="0" applyNumberFormat="1" applyFont="1" applyFill="1" applyBorder="1" applyAlignment="1">
      <alignment vertical="center"/>
    </xf>
    <xf numFmtId="164" fontId="7" fillId="6" borderId="2" xfId="0" applyNumberFormat="1" applyFont="1" applyFill="1" applyBorder="1" applyAlignment="1">
      <alignment horizontal="center" vertical="center"/>
    </xf>
    <xf numFmtId="166" fontId="7" fillId="8" borderId="8" xfId="0" applyNumberFormat="1" applyFont="1" applyFill="1" applyBorder="1" applyAlignment="1">
      <alignment horizontal="right" vertical="center"/>
    </xf>
    <xf numFmtId="164" fontId="7" fillId="8" borderId="2" xfId="0" applyNumberFormat="1" applyFont="1" applyFill="1" applyBorder="1" applyAlignment="1">
      <alignment horizontal="right" vertical="center"/>
    </xf>
    <xf numFmtId="0" fontId="2" fillId="0" borderId="0" xfId="7" applyFont="1"/>
    <xf numFmtId="0" fontId="2" fillId="0" borderId="0" xfId="7" applyFont="1" applyBorder="1"/>
    <xf numFmtId="0" fontId="2" fillId="0" borderId="0" xfId="4" applyFont="1"/>
    <xf numFmtId="0" fontId="2" fillId="0" borderId="0" xfId="4" applyFont="1" applyBorder="1"/>
    <xf numFmtId="1" fontId="7" fillId="8" borderId="8" xfId="0" applyNumberFormat="1" applyFont="1" applyFill="1" applyBorder="1" applyAlignment="1">
      <alignment horizontal="right" vertical="center"/>
    </xf>
    <xf numFmtId="165" fontId="7" fillId="8" borderId="8" xfId="0" applyNumberFormat="1" applyFont="1" applyFill="1" applyBorder="1" applyAlignment="1">
      <alignment horizontal="right" vertical="center"/>
    </xf>
    <xf numFmtId="165" fontId="7" fillId="0" borderId="0" xfId="0" applyNumberFormat="1" applyFont="1"/>
    <xf numFmtId="1" fontId="7" fillId="0" borderId="0" xfId="0" applyNumberFormat="1" applyFont="1"/>
    <xf numFmtId="1" fontId="6" fillId="0" borderId="0" xfId="3" applyNumberFormat="1" applyFont="1" applyBorder="1" applyAlignment="1">
      <alignment horizontal="right" vertical="top"/>
    </xf>
    <xf numFmtId="1" fontId="7" fillId="8" borderId="8" xfId="0" applyNumberFormat="1" applyFont="1" applyFill="1" applyBorder="1"/>
    <xf numFmtId="0" fontId="9" fillId="0" borderId="0" xfId="0" applyFont="1" applyAlignment="1">
      <alignment horizontal="center" wrapText="1"/>
    </xf>
    <xf numFmtId="0" fontId="7" fillId="0" borderId="0" xfId="0" applyFont="1" applyBorder="1"/>
    <xf numFmtId="0" fontId="6" fillId="0" borderId="0" xfId="7" applyFont="1" applyBorder="1" applyAlignment="1">
      <alignment wrapText="1"/>
    </xf>
    <xf numFmtId="169" fontId="6" fillId="6" borderId="6" xfId="7" applyNumberFormat="1" applyFont="1" applyFill="1" applyBorder="1" applyAlignment="1">
      <alignment horizontal="right" vertical="top"/>
    </xf>
    <xf numFmtId="169" fontId="6" fillId="6" borderId="7" xfId="7" applyNumberFormat="1" applyFont="1" applyFill="1" applyBorder="1" applyAlignment="1">
      <alignment horizontal="right" vertical="top"/>
    </xf>
    <xf numFmtId="169" fontId="6" fillId="6" borderId="8" xfId="7" applyNumberFormat="1" applyFont="1" applyFill="1" applyBorder="1" applyAlignment="1">
      <alignment horizontal="right" vertical="top"/>
    </xf>
    <xf numFmtId="0" fontId="7" fillId="2" borderId="0" xfId="0" applyFont="1" applyFill="1"/>
    <xf numFmtId="164" fontId="6" fillId="6" borderId="6" xfId="7" applyNumberFormat="1" applyFont="1" applyFill="1" applyBorder="1" applyAlignment="1">
      <alignment horizontal="right" vertical="top"/>
    </xf>
    <xf numFmtId="164" fontId="6" fillId="6" borderId="7" xfId="7" applyNumberFormat="1" applyFont="1" applyFill="1" applyBorder="1" applyAlignment="1">
      <alignment horizontal="right" vertical="top"/>
    </xf>
    <xf numFmtId="164" fontId="6" fillId="6" borderId="8" xfId="7" applyNumberFormat="1" applyFont="1" applyFill="1" applyBorder="1" applyAlignment="1">
      <alignment horizontal="right" vertical="top"/>
    </xf>
    <xf numFmtId="166" fontId="6" fillId="8" borderId="2" xfId="5" applyNumberFormat="1" applyFont="1" applyFill="1" applyBorder="1" applyAlignment="1">
      <alignment horizontal="right" vertical="center"/>
    </xf>
    <xf numFmtId="164" fontId="6" fillId="8" borderId="2" xfId="6" applyNumberFormat="1" applyFont="1" applyFill="1" applyBorder="1" applyAlignment="1">
      <alignment horizontal="right" vertical="center"/>
    </xf>
    <xf numFmtId="0" fontId="6" fillId="0" borderId="0" xfId="7" applyFont="1" applyBorder="1" applyAlignment="1">
      <alignment horizontal="left" vertical="top" wrapText="1"/>
    </xf>
    <xf numFmtId="164" fontId="6" fillId="0" borderId="0" xfId="7" applyNumberFormat="1" applyFont="1" applyBorder="1" applyAlignment="1">
      <alignment horizontal="right" vertical="top"/>
    </xf>
    <xf numFmtId="164" fontId="6" fillId="8" borderId="8" xfId="7" applyNumberFormat="1" applyFont="1" applyFill="1" applyBorder="1" applyAlignment="1">
      <alignment horizontal="right" vertical="top"/>
    </xf>
    <xf numFmtId="165" fontId="6" fillId="0" borderId="0" xfId="7" applyNumberFormat="1" applyFont="1" applyBorder="1" applyAlignment="1">
      <alignment horizontal="right" vertical="top"/>
    </xf>
    <xf numFmtId="0" fontId="6" fillId="0" borderId="0" xfId="7" applyFont="1" applyBorder="1" applyAlignment="1">
      <alignment horizontal="center" wrapText="1"/>
    </xf>
    <xf numFmtId="165" fontId="7" fillId="8" borderId="8" xfId="0" applyNumberFormat="1" applyFont="1" applyFill="1" applyBorder="1"/>
    <xf numFmtId="0" fontId="5" fillId="0" borderId="0" xfId="0" applyNumberFormat="1" applyFont="1" applyFill="1" applyBorder="1" applyAlignment="1">
      <alignment horizontal="center" vertical="center" wrapText="1"/>
    </xf>
    <xf numFmtId="164" fontId="6" fillId="0" borderId="0" xfId="6" applyNumberFormat="1" applyFont="1" applyFill="1" applyBorder="1" applyAlignment="1">
      <alignment horizontal="right" vertical="center"/>
    </xf>
    <xf numFmtId="0" fontId="7" fillId="0" borderId="1" xfId="0" applyFont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/>
    <xf numFmtId="0" fontId="10" fillId="0" borderId="0" xfId="4" applyFont="1" applyBorder="1" applyAlignment="1">
      <alignment vertical="center" wrapText="1"/>
    </xf>
    <xf numFmtId="0" fontId="6" fillId="0" borderId="0" xfId="2" applyFont="1" applyBorder="1" applyAlignment="1">
      <alignment horizontal="center" wrapText="1"/>
    </xf>
    <xf numFmtId="0" fontId="6" fillId="0" borderId="0" xfId="2" applyFont="1" applyBorder="1" applyAlignment="1">
      <alignment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wrapText="1"/>
    </xf>
    <xf numFmtId="168" fontId="6" fillId="6" borderId="2" xfId="5" applyNumberFormat="1" applyFont="1" applyFill="1" applyBorder="1" applyAlignment="1">
      <alignment horizontal="right" vertical="center"/>
    </xf>
    <xf numFmtId="172" fontId="6" fillId="6" borderId="2" xfId="6" applyNumberFormat="1" applyFont="1" applyFill="1" applyBorder="1" applyAlignment="1">
      <alignment horizontal="right" vertical="center"/>
    </xf>
    <xf numFmtId="166" fontId="6" fillId="2" borderId="2" xfId="5" applyNumberFormat="1" applyFont="1" applyFill="1" applyBorder="1" applyAlignment="1">
      <alignment horizontal="right" vertical="center"/>
    </xf>
    <xf numFmtId="168" fontId="6" fillId="3" borderId="2" xfId="5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top"/>
    </xf>
    <xf numFmtId="1" fontId="8" fillId="0" borderId="0" xfId="0" applyNumberFormat="1" applyFont="1" applyFill="1"/>
    <xf numFmtId="0" fontId="2" fillId="0" borderId="0" xfId="8" applyFont="1"/>
    <xf numFmtId="168" fontId="6" fillId="0" borderId="0" xfId="8" applyNumberFormat="1" applyFont="1" applyBorder="1" applyAlignment="1">
      <alignment horizontal="right" vertical="top"/>
    </xf>
    <xf numFmtId="167" fontId="6" fillId="0" borderId="0" xfId="8" applyNumberFormat="1" applyFont="1" applyBorder="1" applyAlignment="1">
      <alignment horizontal="right" vertical="top"/>
    </xf>
    <xf numFmtId="166" fontId="6" fillId="0" borderId="0" xfId="8" applyNumberFormat="1" applyFont="1" applyBorder="1" applyAlignment="1">
      <alignment horizontal="right" vertical="top"/>
    </xf>
    <xf numFmtId="9" fontId="6" fillId="0" borderId="0" xfId="1" applyFont="1" applyBorder="1" applyAlignment="1">
      <alignment horizontal="right" vertical="top"/>
    </xf>
    <xf numFmtId="1" fontId="8" fillId="0" borderId="0" xfId="0" applyNumberFormat="1" applyFont="1"/>
    <xf numFmtId="0" fontId="2" fillId="0" borderId="0" xfId="9" applyFont="1"/>
    <xf numFmtId="0" fontId="6" fillId="0" borderId="0" xfId="8" applyFont="1" applyBorder="1" applyAlignment="1">
      <alignment horizontal="left" vertical="top" wrapText="1"/>
    </xf>
    <xf numFmtId="0" fontId="6" fillId="0" borderId="0" xfId="8" applyFont="1" applyBorder="1" applyAlignment="1">
      <alignment horizontal="right" vertical="top"/>
    </xf>
    <xf numFmtId="166" fontId="6" fillId="6" borderId="2" xfId="6" applyNumberFormat="1" applyFont="1" applyFill="1" applyBorder="1" applyAlignment="1">
      <alignment horizontal="right" vertical="center"/>
    </xf>
    <xf numFmtId="170" fontId="6" fillId="3" borderId="2" xfId="5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6" fillId="0" borderId="0" xfId="9" applyFont="1" applyBorder="1" applyAlignment="1">
      <alignment wrapText="1"/>
    </xf>
    <xf numFmtId="0" fontId="2" fillId="0" borderId="0" xfId="9" applyFont="1" applyBorder="1"/>
    <xf numFmtId="0" fontId="6" fillId="0" borderId="0" xfId="8" applyFont="1" applyBorder="1" applyAlignment="1">
      <alignment horizontal="center" wrapText="1"/>
    </xf>
    <xf numFmtId="0" fontId="6" fillId="0" borderId="0" xfId="9" applyFont="1" applyBorder="1" applyAlignment="1">
      <alignment horizontal="center" wrapText="1"/>
    </xf>
    <xf numFmtId="164" fontId="6" fillId="0" borderId="0" xfId="8" applyNumberFormat="1" applyFont="1" applyBorder="1" applyAlignment="1">
      <alignment horizontal="right" vertical="top"/>
    </xf>
    <xf numFmtId="0" fontId="6" fillId="0" borderId="0" xfId="9" applyFont="1" applyBorder="1" applyAlignment="1">
      <alignment horizontal="left" vertical="top" wrapText="1"/>
    </xf>
    <xf numFmtId="164" fontId="6" fillId="0" borderId="0" xfId="9" applyNumberFormat="1" applyFont="1" applyBorder="1" applyAlignment="1">
      <alignment horizontal="right" vertical="top"/>
    </xf>
    <xf numFmtId="165" fontId="6" fillId="0" borderId="0" xfId="9" applyNumberFormat="1" applyFont="1" applyBorder="1" applyAlignment="1">
      <alignment horizontal="right" vertical="top"/>
    </xf>
    <xf numFmtId="165" fontId="8" fillId="0" borderId="0" xfId="0" applyNumberFormat="1" applyFont="1" applyBorder="1"/>
    <xf numFmtId="0" fontId="5" fillId="4" borderId="6" xfId="0" applyNumberFormat="1" applyFont="1" applyFill="1" applyBorder="1" applyAlignment="1">
      <alignment horizontal="center" vertical="center" wrapText="1"/>
    </xf>
    <xf numFmtId="0" fontId="5" fillId="5" borderId="6" xfId="0" applyNumberFormat="1" applyFont="1" applyFill="1" applyBorder="1" applyAlignment="1">
      <alignment horizontal="center" vertical="center" wrapText="1"/>
    </xf>
    <xf numFmtId="168" fontId="6" fillId="4" borderId="2" xfId="5" applyNumberFormat="1" applyFont="1" applyFill="1" applyBorder="1" applyAlignment="1">
      <alignment horizontal="right" vertical="center"/>
    </xf>
    <xf numFmtId="168" fontId="6" fillId="5" borderId="2" xfId="5" applyNumberFormat="1" applyFont="1" applyFill="1" applyBorder="1" applyAlignment="1">
      <alignment horizontal="right" vertical="center"/>
    </xf>
    <xf numFmtId="166" fontId="6" fillId="3" borderId="2" xfId="5" applyNumberFormat="1" applyFont="1" applyFill="1" applyBorder="1" applyAlignment="1">
      <alignment horizontal="right" vertical="center"/>
    </xf>
    <xf numFmtId="173" fontId="6" fillId="4" borderId="2" xfId="5" applyNumberFormat="1" applyFont="1" applyFill="1" applyBorder="1" applyAlignment="1">
      <alignment horizontal="right" vertical="center"/>
    </xf>
    <xf numFmtId="173" fontId="6" fillId="5" borderId="2" xfId="5" applyNumberFormat="1" applyFont="1" applyFill="1" applyBorder="1" applyAlignment="1">
      <alignment horizontal="right" vertical="center"/>
    </xf>
    <xf numFmtId="171" fontId="6" fillId="3" borderId="2" xfId="5" applyNumberFormat="1" applyFont="1" applyFill="1" applyBorder="1" applyAlignment="1">
      <alignment horizontal="right" vertical="center"/>
    </xf>
    <xf numFmtId="172" fontId="6" fillId="3" borderId="2" xfId="6" applyNumberFormat="1" applyFont="1" applyFill="1" applyBorder="1" applyAlignment="1">
      <alignment horizontal="right" vertical="center"/>
    </xf>
    <xf numFmtId="166" fontId="6" fillId="6" borderId="13" xfId="5" applyNumberFormat="1" applyFont="1" applyFill="1" applyBorder="1" applyAlignment="1">
      <alignment horizontal="center" vertical="center"/>
    </xf>
    <xf numFmtId="166" fontId="6" fillId="6" borderId="14" xfId="5" applyNumberFormat="1" applyFont="1" applyFill="1" applyBorder="1" applyAlignment="1">
      <alignment horizontal="center" vertical="center"/>
    </xf>
    <xf numFmtId="166" fontId="6" fillId="6" borderId="9" xfId="5" applyNumberFormat="1" applyFont="1" applyFill="1" applyBorder="1" applyAlignment="1">
      <alignment horizontal="center" vertical="center"/>
    </xf>
    <xf numFmtId="0" fontId="5" fillId="7" borderId="6" xfId="0" applyNumberFormat="1" applyFont="1" applyFill="1" applyBorder="1" applyAlignment="1">
      <alignment horizontal="center" vertical="center" wrapText="1"/>
    </xf>
    <xf numFmtId="0" fontId="5" fillId="7" borderId="8" xfId="0" applyNumberFormat="1" applyFont="1" applyFill="1" applyBorder="1" applyAlignment="1">
      <alignment horizontal="center" vertical="center" wrapText="1"/>
    </xf>
    <xf numFmtId="0" fontId="6" fillId="6" borderId="2" xfId="5" applyFont="1" applyFill="1" applyBorder="1" applyAlignment="1">
      <alignment horizontal="center" vertical="center" wrapText="1"/>
    </xf>
    <xf numFmtId="0" fontId="5" fillId="7" borderId="7" xfId="0" applyNumberFormat="1" applyFont="1" applyFill="1" applyBorder="1" applyAlignment="1">
      <alignment horizontal="center" vertical="center" wrapText="1"/>
    </xf>
    <xf numFmtId="166" fontId="6" fillId="6" borderId="2" xfId="5" applyNumberFormat="1" applyFont="1" applyFill="1" applyBorder="1" applyAlignment="1">
      <alignment horizontal="center" vertical="center"/>
    </xf>
    <xf numFmtId="0" fontId="5" fillId="7" borderId="13" xfId="0" applyNumberFormat="1" applyFont="1" applyFill="1" applyBorder="1" applyAlignment="1">
      <alignment horizontal="center" vertical="center" wrapText="1"/>
    </xf>
    <xf numFmtId="0" fontId="5" fillId="7" borderId="14" xfId="0" applyNumberFormat="1" applyFont="1" applyFill="1" applyBorder="1" applyAlignment="1">
      <alignment horizontal="center" vertical="center" wrapText="1"/>
    </xf>
    <xf numFmtId="0" fontId="5" fillId="7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6" fontId="6" fillId="6" borderId="3" xfId="12" applyNumberFormat="1" applyFont="1" applyFill="1" applyBorder="1" applyAlignment="1">
      <alignment horizontal="center" vertical="top"/>
    </xf>
    <xf numFmtId="166" fontId="6" fillId="6" borderId="10" xfId="12" applyNumberFormat="1" applyFont="1" applyFill="1" applyBorder="1" applyAlignment="1">
      <alignment horizontal="center" vertical="top"/>
    </xf>
    <xf numFmtId="166" fontId="6" fillId="6" borderId="4" xfId="12" applyNumberFormat="1" applyFont="1" applyFill="1" applyBorder="1" applyAlignment="1">
      <alignment horizontal="center" vertical="top"/>
    </xf>
    <xf numFmtId="166" fontId="6" fillId="6" borderId="11" xfId="12" applyNumberFormat="1" applyFont="1" applyFill="1" applyBorder="1" applyAlignment="1">
      <alignment horizontal="center" vertical="top"/>
    </xf>
    <xf numFmtId="166" fontId="6" fillId="6" borderId="5" xfId="12" applyNumberFormat="1" applyFont="1" applyFill="1" applyBorder="1" applyAlignment="1">
      <alignment horizontal="center" vertical="top"/>
    </xf>
    <xf numFmtId="166" fontId="6" fillId="6" borderId="12" xfId="12" applyNumberFormat="1" applyFont="1" applyFill="1" applyBorder="1" applyAlignment="1">
      <alignment horizontal="center" vertical="top"/>
    </xf>
    <xf numFmtId="166" fontId="6" fillId="6" borderId="6" xfId="5" applyNumberFormat="1" applyFont="1" applyFill="1" applyBorder="1" applyAlignment="1">
      <alignment horizontal="center" vertical="center"/>
    </xf>
    <xf numFmtId="166" fontId="6" fillId="6" borderId="7" xfId="5" applyNumberFormat="1" applyFont="1" applyFill="1" applyBorder="1" applyAlignment="1">
      <alignment horizontal="center" vertical="center"/>
    </xf>
    <xf numFmtId="166" fontId="6" fillId="6" borderId="8" xfId="5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4" applyFont="1" applyBorder="1" applyAlignment="1">
      <alignment horizontal="center" vertical="center" wrapText="1"/>
    </xf>
    <xf numFmtId="0" fontId="6" fillId="0" borderId="0" xfId="7" applyFont="1" applyBorder="1" applyAlignment="1">
      <alignment horizontal="center" wrapText="1"/>
    </xf>
    <xf numFmtId="164" fontId="6" fillId="6" borderId="6" xfId="6" applyNumberFormat="1" applyFont="1" applyFill="1" applyBorder="1" applyAlignment="1">
      <alignment horizontal="center" vertical="center"/>
    </xf>
    <xf numFmtId="164" fontId="6" fillId="6" borderId="7" xfId="6" applyNumberFormat="1" applyFont="1" applyFill="1" applyBorder="1" applyAlignment="1">
      <alignment horizontal="center" vertical="center"/>
    </xf>
    <xf numFmtId="164" fontId="6" fillId="6" borderId="8" xfId="6" applyNumberFormat="1" applyFont="1" applyFill="1" applyBorder="1" applyAlignment="1">
      <alignment horizontal="center" vertical="center"/>
    </xf>
    <xf numFmtId="0" fontId="5" fillId="7" borderId="5" xfId="0" applyNumberFormat="1" applyFont="1" applyFill="1" applyBorder="1" applyAlignment="1">
      <alignment horizontal="center" vertical="center" wrapText="1"/>
    </xf>
    <xf numFmtId="0" fontId="5" fillId="7" borderId="12" xfId="0" applyNumberFormat="1" applyFont="1" applyFill="1" applyBorder="1" applyAlignment="1">
      <alignment horizontal="center" vertical="center" wrapText="1"/>
    </xf>
    <xf numFmtId="0" fontId="6" fillId="0" borderId="0" xfId="9" applyFont="1" applyBorder="1" applyAlignment="1">
      <alignment horizontal="center" wrapText="1"/>
    </xf>
    <xf numFmtId="0" fontId="6" fillId="0" borderId="0" xfId="8" applyFont="1" applyBorder="1" applyAlignment="1">
      <alignment horizontal="center" wrapText="1"/>
    </xf>
    <xf numFmtId="164" fontId="6" fillId="6" borderId="4" xfId="9" applyNumberFormat="1" applyFont="1" applyFill="1" applyBorder="1" applyAlignment="1">
      <alignment horizontal="center" vertical="top"/>
    </xf>
    <xf numFmtId="164" fontId="6" fillId="6" borderId="11" xfId="9" applyNumberFormat="1" applyFont="1" applyFill="1" applyBorder="1" applyAlignment="1">
      <alignment horizontal="center" vertical="top"/>
    </xf>
    <xf numFmtId="164" fontId="6" fillId="6" borderId="5" xfId="9" applyNumberFormat="1" applyFont="1" applyFill="1" applyBorder="1" applyAlignment="1">
      <alignment horizontal="center" vertical="top"/>
    </xf>
    <xf numFmtId="164" fontId="6" fillId="6" borderId="12" xfId="9" applyNumberFormat="1" applyFont="1" applyFill="1" applyBorder="1" applyAlignment="1">
      <alignment horizontal="center" vertical="top"/>
    </xf>
    <xf numFmtId="0" fontId="5" fillId="7" borderId="15" xfId="0" applyNumberFormat="1" applyFont="1" applyFill="1" applyBorder="1" applyAlignment="1">
      <alignment horizontal="center" vertical="center" wrapText="1"/>
    </xf>
  </cellXfs>
  <cellStyles count="13">
    <cellStyle name="Normal" xfId="0" builtinId="0"/>
    <cellStyle name="Normal_Acceso a servicios_1" xfId="4"/>
    <cellStyle name="Normal_Acceso a servicios_2" xfId="7"/>
    <cellStyle name="Normal_Caract." xfId="6"/>
    <cellStyle name="Normal_Caracterización" xfId="11"/>
    <cellStyle name="Normal_Consumo X Usos" xfId="8"/>
    <cellStyle name="Normal_Consumo X Usos_1" xfId="9"/>
    <cellStyle name="Normal_Encuestas" xfId="10"/>
    <cellStyle name="Normal_Hoja1_2" xfId="5"/>
    <cellStyle name="Normal_Hoja2" xfId="3"/>
    <cellStyle name="Normal_Iluminación" xfId="2"/>
    <cellStyle name="Normal_Refrigeración_2" xfId="12"/>
    <cellStyle name="Porcentaje" xfId="1" builtinId="5"/>
  </cellStyles>
  <dxfs count="0"/>
  <tableStyles count="0" defaultTableStyle="TableStyleMedium9" defaultPivotStyle="PivotStyleLight16"/>
  <colors>
    <mruColors>
      <color rgb="FF8EF2A6"/>
      <color rgb="FF0CE655"/>
      <color rgb="FF11BF57"/>
      <color rgb="FF00A800"/>
      <color rgb="FFE6F8E0"/>
      <color rgb="FFA9F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Ubicación de las empresas a nivel departamental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Caracterización!$Q$3:$T$3</c:f>
              <c:strCache>
                <c:ptCount val="4"/>
                <c:pt idx="0">
                  <c:v>Cabecera</c:v>
                </c:pt>
                <c:pt idx="1">
                  <c:v>Corregimiento</c:v>
                </c:pt>
                <c:pt idx="2">
                  <c:v>Centro poblado SC</c:v>
                </c:pt>
                <c:pt idx="3">
                  <c:v>Vereda</c:v>
                </c:pt>
              </c:strCache>
            </c:strRef>
          </c:cat>
          <c:val>
            <c:numRef>
              <c:f>Caracterización!$Q$5:$T$5</c:f>
              <c:numCache>
                <c:formatCode>###0.0%</c:formatCode>
                <c:ptCount val="4"/>
                <c:pt idx="0">
                  <c:v>0.4085332624249215</c:v>
                </c:pt>
                <c:pt idx="1">
                  <c:v>0.19639974227519566</c:v>
                </c:pt>
                <c:pt idx="2" formatCode="####.0%">
                  <c:v>4.3830749023670047E-3</c:v>
                </c:pt>
                <c:pt idx="3">
                  <c:v>0.39068392039751554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Uso del servivio</a:t>
            </a:r>
            <a:r>
              <a:rPr lang="es-CO" sz="1400" baseline="0"/>
              <a:t> de energía eléctrica por subregión en el sector comercial del departamento de Nariño</a:t>
            </a:r>
            <a:endParaRPr lang="es-CO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22865076648029"/>
          <c:y val="0.16089086859688195"/>
          <c:w val="0.51760325611472691"/>
          <c:h val="0.764716693264124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'Acceso a servicios'!$B$68</c:f>
              <c:strCache>
                <c:ptCount val="1"/>
                <c:pt idx="0">
                  <c:v>No utiliza EE</c:v>
                </c:pt>
              </c:strCache>
            </c:strRef>
          </c:tx>
          <c:invertIfNegative val="0"/>
          <c:cat>
            <c:strRef>
              <c:f>'Acceso a servicios'!$A$44:$A$56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servicios'!$E$44:$E$56</c:f>
              <c:numCache>
                <c:formatCode>###0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6.408444778362135</c:v>
                </c:pt>
                <c:pt idx="4">
                  <c:v>0</c:v>
                </c:pt>
                <c:pt idx="5">
                  <c:v>23.659770826881349</c:v>
                </c:pt>
                <c:pt idx="6">
                  <c:v>20.39155658693327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7.3200622773452952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'Acceso a servicios'!$C$68</c:f>
              <c:strCache>
                <c:ptCount val="1"/>
                <c:pt idx="0">
                  <c:v>Sí, conectado a red pública</c:v>
                </c:pt>
              </c:strCache>
            </c:strRef>
          </c:tx>
          <c:invertIfNegative val="0"/>
          <c:cat>
            <c:strRef>
              <c:f>'Acceso a servicios'!$A$44:$A$56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servicios'!$H$44:$H$56</c:f>
              <c:numCache>
                <c:formatCode>###0</c:formatCode>
                <c:ptCount val="13"/>
                <c:pt idx="0">
                  <c:v>52.000000000000007</c:v>
                </c:pt>
                <c:pt idx="1">
                  <c:v>44.100000000000016</c:v>
                </c:pt>
                <c:pt idx="2">
                  <c:v>212.70000000000007</c:v>
                </c:pt>
                <c:pt idx="3">
                  <c:v>533.15155522163786</c:v>
                </c:pt>
                <c:pt idx="4">
                  <c:v>227.56000000000003</c:v>
                </c:pt>
                <c:pt idx="5">
                  <c:v>1249.6302291731165</c:v>
                </c:pt>
                <c:pt idx="6">
                  <c:v>23.740978222063582</c:v>
                </c:pt>
                <c:pt idx="7">
                  <c:v>82.569999999999965</c:v>
                </c:pt>
                <c:pt idx="8">
                  <c:v>171.48000000000002</c:v>
                </c:pt>
                <c:pt idx="9">
                  <c:v>241.60999999999999</c:v>
                </c:pt>
                <c:pt idx="10">
                  <c:v>33</c:v>
                </c:pt>
                <c:pt idx="11">
                  <c:v>232.63993772265462</c:v>
                </c:pt>
                <c:pt idx="12">
                  <c:v>104.02000000000004</c:v>
                </c:pt>
              </c:numCache>
            </c:numRef>
          </c:val>
        </c:ser>
        <c:ser>
          <c:idx val="2"/>
          <c:order val="2"/>
          <c:tx>
            <c:strRef>
              <c:f>'Acceso a servicios'!$D$68</c:f>
              <c:strCache>
                <c:ptCount val="1"/>
                <c:pt idx="0">
                  <c:v>Sí, a través de planta municipal</c:v>
                </c:pt>
              </c:strCache>
            </c:strRef>
          </c:tx>
          <c:invertIfNegative val="0"/>
          <c:cat>
            <c:strRef>
              <c:f>'Acceso a servicios'!$A$44:$A$56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servicios'!$K$44:$K$56</c:f>
              <c:numCache>
                <c:formatCode>###0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14.180000000000005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686.90910746162172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'Acceso a servicios'!$E$68</c:f>
              <c:strCache>
                <c:ptCount val="1"/>
                <c:pt idx="0">
                  <c:v>Sí, a través de planta propia</c:v>
                </c:pt>
              </c:strCache>
            </c:strRef>
          </c:tx>
          <c:invertIfNegative val="0"/>
          <c:cat>
            <c:strRef>
              <c:f>'Acceso a servicios'!$A$44:$A$56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servicios'!$N$44:$N$56</c:f>
              <c:numCache>
                <c:formatCode>###0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7.0900000000000025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5.9352445555158955</c:v>
                </c:pt>
                <c:pt idx="7">
                  <c:v>0</c:v>
                </c:pt>
                <c:pt idx="8">
                  <c:v>0</c:v>
                </c:pt>
                <c:pt idx="9">
                  <c:v>6.5299999999999976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'Acceso a servicios'!$F$68</c:f>
              <c:strCache>
                <c:ptCount val="1"/>
                <c:pt idx="0">
                  <c:v>Sí, a través de planta compartida</c:v>
                </c:pt>
              </c:strCache>
            </c:strRef>
          </c:tx>
          <c:invertIfNegative val="0"/>
          <c:cat>
            <c:strRef>
              <c:f>'Acceso a servicios'!$A$44:$A$56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servicios'!$Q$44:$Q$56</c:f>
              <c:numCache>
                <c:formatCode>###0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40.783113173866539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60773632"/>
        <c:axId val="184902784"/>
      </c:barChart>
      <c:catAx>
        <c:axId val="160773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4902784"/>
        <c:crosses val="autoZero"/>
        <c:auto val="1"/>
        <c:lblAlgn val="ctr"/>
        <c:lblOffset val="100"/>
        <c:noMultiLvlLbl val="0"/>
      </c:catAx>
      <c:valAx>
        <c:axId val="184902784"/>
        <c:scaling>
          <c:orientation val="minMax"/>
        </c:scaling>
        <c:delete val="0"/>
        <c:axPos val="b"/>
        <c:majorGridlines/>
        <c:numFmt formatCode="###0" sourceLinked="1"/>
        <c:majorTickMark val="none"/>
        <c:minorTickMark val="none"/>
        <c:tickLblPos val="nextTo"/>
        <c:crossAx val="16077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Servicio de alcantarillado en el sector comercial</a:t>
            </a:r>
            <a:r>
              <a:rPr lang="es-CO" sz="1400" baseline="0"/>
              <a:t> </a:t>
            </a:r>
            <a:r>
              <a:rPr lang="es-CO" sz="1400"/>
              <a:t>del departamento de Nariño</a:t>
            </a:r>
          </a:p>
        </c:rich>
      </c:tx>
      <c:overlay val="0"/>
    </c:title>
    <c:autoTitleDeleted val="0"/>
    <c:view3D>
      <c:rotX val="30"/>
      <c:rotY val="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'Acceso a servicios'!$B$189:$C$189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'Acceso a servicios'!$B$190:$C$190</c:f>
              <c:numCache>
                <c:formatCode>###0.0%</c:formatCode>
                <c:ptCount val="2"/>
                <c:pt idx="0">
                  <c:v>0.5851545226241609</c:v>
                </c:pt>
                <c:pt idx="1">
                  <c:v>0.41484547737583854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Servicio de alcantarillado en el sector comercial</a:t>
            </a:r>
            <a:r>
              <a:rPr lang="es-CO" baseline="0"/>
              <a:t> </a:t>
            </a:r>
            <a:r>
              <a:rPr lang="es-CO"/>
              <a:t>por</a:t>
            </a:r>
            <a:r>
              <a:rPr lang="es-CO" baseline="0"/>
              <a:t> subregión del departamento de Nariño</a:t>
            </a:r>
            <a:endParaRPr lang="es-CO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Si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'Acceso a servicios'!$A$170:$A$182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servicios'!$E$170:$E$182</c:f>
              <c:numCache>
                <c:formatCode>###0</c:formatCode>
                <c:ptCount val="13"/>
                <c:pt idx="0">
                  <c:v>46.800000000000004</c:v>
                </c:pt>
                <c:pt idx="1">
                  <c:v>16.800000000000011</c:v>
                </c:pt>
                <c:pt idx="2">
                  <c:v>35.450000000000017</c:v>
                </c:pt>
                <c:pt idx="3">
                  <c:v>302.03785123966975</c:v>
                </c:pt>
                <c:pt idx="4">
                  <c:v>189.49978873239439</c:v>
                </c:pt>
                <c:pt idx="5">
                  <c:v>896.00400757336558</c:v>
                </c:pt>
                <c:pt idx="6">
                  <c:v>347.71508746876191</c:v>
                </c:pt>
                <c:pt idx="7">
                  <c:v>75.290003369461417</c:v>
                </c:pt>
                <c:pt idx="8">
                  <c:v>121.71243640821328</c:v>
                </c:pt>
                <c:pt idx="9">
                  <c:v>194.48810810810804</c:v>
                </c:pt>
                <c:pt idx="10">
                  <c:v>28.5</c:v>
                </c:pt>
                <c:pt idx="11">
                  <c:v>79.915956722522765</c:v>
                </c:pt>
                <c:pt idx="12">
                  <c:v>66.87</c:v>
                </c:pt>
              </c:numCache>
            </c:numRef>
          </c:val>
        </c:ser>
        <c:ser>
          <c:idx val="1"/>
          <c:order val="1"/>
          <c:tx>
            <c:v>No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'Acceso a servicios'!$A$170:$A$182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servicios'!$H$170:$H$182</c:f>
              <c:numCache>
                <c:formatCode>###0</c:formatCode>
                <c:ptCount val="13"/>
                <c:pt idx="0">
                  <c:v>5.200000000000002</c:v>
                </c:pt>
                <c:pt idx="1">
                  <c:v>27.300000000000022</c:v>
                </c:pt>
                <c:pt idx="2">
                  <c:v>198.52000000000004</c:v>
                </c:pt>
                <c:pt idx="3">
                  <c:v>237.52214876033065</c:v>
                </c:pt>
                <c:pt idx="4">
                  <c:v>38.060211267605638</c:v>
                </c:pt>
                <c:pt idx="5">
                  <c:v>377.28599242663233</c:v>
                </c:pt>
                <c:pt idx="6">
                  <c:v>430.04491253123962</c:v>
                </c:pt>
                <c:pt idx="7">
                  <c:v>7.2799966305385526</c:v>
                </c:pt>
                <c:pt idx="8">
                  <c:v>49.76756359178669</c:v>
                </c:pt>
                <c:pt idx="9">
                  <c:v>53.651891891891871</c:v>
                </c:pt>
                <c:pt idx="10">
                  <c:v>4.4999999999999973</c:v>
                </c:pt>
                <c:pt idx="11">
                  <c:v>160.04404327747724</c:v>
                </c:pt>
                <c:pt idx="12">
                  <c:v>37.15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774656"/>
        <c:axId val="184906240"/>
        <c:axId val="0"/>
      </c:bar3DChart>
      <c:catAx>
        <c:axId val="1607746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4906240"/>
        <c:crosses val="autoZero"/>
        <c:auto val="1"/>
        <c:lblAlgn val="ctr"/>
        <c:lblOffset val="100"/>
        <c:noMultiLvlLbl val="0"/>
      </c:catAx>
      <c:valAx>
        <c:axId val="184906240"/>
        <c:scaling>
          <c:orientation val="minMax"/>
        </c:scaling>
        <c:delete val="0"/>
        <c:axPos val="b"/>
        <c:majorGridlines/>
        <c:numFmt formatCode="###0" sourceLinked="1"/>
        <c:majorTickMark val="none"/>
        <c:minorTickMark val="none"/>
        <c:tickLblPos val="nextTo"/>
        <c:crossAx val="16077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Tipo de sanitario en el sector comercial del departamento de</a:t>
            </a:r>
            <a:r>
              <a:rPr lang="es-CO" sz="1400" baseline="0"/>
              <a:t> Nariño</a:t>
            </a:r>
            <a:endParaRPr lang="es-CO" sz="1400"/>
          </a:p>
        </c:rich>
      </c:tx>
      <c:overlay val="0"/>
    </c:title>
    <c:autoTitleDeleted val="0"/>
    <c:view3D>
      <c:rotX val="30"/>
      <c:rotY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'Acceso a servicios'!$B$252:$E$252</c:f>
              <c:strCache>
                <c:ptCount val="4"/>
                <c:pt idx="0">
                  <c:v>Inodoro conectado a alcantarillado</c:v>
                </c:pt>
                <c:pt idx="1">
                  <c:v>Inodoo conectado a pozo séptico</c:v>
                </c:pt>
                <c:pt idx="2">
                  <c:v>Indoro sin conexión, letrina o bajamar</c:v>
                </c:pt>
                <c:pt idx="3">
                  <c:v>No tiene servicio de sanitario</c:v>
                </c:pt>
              </c:strCache>
            </c:strRef>
          </c:cat>
          <c:val>
            <c:numRef>
              <c:f>'Acceso a servicios'!$B$253:$E$253</c:f>
              <c:numCache>
                <c:formatCode>###0.0%</c:formatCode>
                <c:ptCount val="4"/>
                <c:pt idx="0">
                  <c:v>0.30534479964415595</c:v>
                </c:pt>
                <c:pt idx="1">
                  <c:v>0.29910092029692315</c:v>
                </c:pt>
                <c:pt idx="2">
                  <c:v>7.8237025817231298E-2</c:v>
                </c:pt>
                <c:pt idx="3">
                  <c:v>6.026574568214834E-2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Tipo de sanitario por subregión en el sector comercial</a:t>
            </a:r>
            <a:r>
              <a:rPr lang="es-CO" sz="1400" baseline="0"/>
              <a:t> del departamento de Nariño</a:t>
            </a:r>
            <a:endParaRPr lang="es-CO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9190971128623"/>
          <c:y val="0.1792555831265509"/>
          <c:w val="0.51744991076115487"/>
          <c:h val="0.74116905362016128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'Acceso a servicios'!$B$252</c:f>
              <c:strCache>
                <c:ptCount val="1"/>
                <c:pt idx="0">
                  <c:v>Inodoro conectado a alcantarillado</c:v>
                </c:pt>
              </c:strCache>
            </c:strRef>
          </c:tx>
          <c:invertIfNegative val="0"/>
          <c:cat>
            <c:strRef>
              <c:f>'Acceso a servicios'!$A$230:$A$244</c:f>
              <c:strCache>
                <c:ptCount val="15"/>
                <c:pt idx="2">
                  <c:v>Pie de monte</c:v>
                </c:pt>
                <c:pt idx="3">
                  <c:v>Occidente</c:v>
                </c:pt>
                <c:pt idx="4">
                  <c:v>Pacifico sur</c:v>
                </c:pt>
                <c:pt idx="5">
                  <c:v>Ex Provincia</c:v>
                </c:pt>
                <c:pt idx="6">
                  <c:v>Cordillera</c:v>
                </c:pt>
                <c:pt idx="7">
                  <c:v>Centro</c:v>
                </c:pt>
                <c:pt idx="8">
                  <c:v>Sanquianga</c:v>
                </c:pt>
                <c:pt idx="9">
                  <c:v>Saban</c:v>
                </c:pt>
                <c:pt idx="10">
                  <c:v>Rio Mayo</c:v>
                </c:pt>
                <c:pt idx="11">
                  <c:v>Telembi</c:v>
                </c:pt>
                <c:pt idx="12">
                  <c:v>Abades</c:v>
                </c:pt>
                <c:pt idx="13">
                  <c:v>Juanambu</c:v>
                </c:pt>
                <c:pt idx="14">
                  <c:v>Guambuyaco</c:v>
                </c:pt>
              </c:strCache>
            </c:strRef>
          </c:cat>
          <c:val>
            <c:numRef>
              <c:f>'Acceso a servicios'!$E$232:$E$244</c:f>
              <c:numCache>
                <c:formatCode>###0</c:formatCode>
                <c:ptCount val="13"/>
                <c:pt idx="0">
                  <c:v>46.800000000000004</c:v>
                </c:pt>
                <c:pt idx="1">
                  <c:v>16.800000000000011</c:v>
                </c:pt>
                <c:pt idx="2">
                  <c:v>21.270000000000007</c:v>
                </c:pt>
                <c:pt idx="3">
                  <c:v>284.37797145003782</c:v>
                </c:pt>
                <c:pt idx="4">
                  <c:v>181.88774647887328</c:v>
                </c:pt>
                <c:pt idx="5">
                  <c:v>867.10292747733502</c:v>
                </c:pt>
                <c:pt idx="6">
                  <c:v>312.86721885041112</c:v>
                </c:pt>
                <c:pt idx="7">
                  <c:v>77.893846786511546</c:v>
                </c:pt>
                <c:pt idx="8">
                  <c:v>115.03524504692386</c:v>
                </c:pt>
                <c:pt idx="9">
                  <c:v>189.36999999999995</c:v>
                </c:pt>
                <c:pt idx="10">
                  <c:v>30</c:v>
                </c:pt>
                <c:pt idx="11">
                  <c:v>77.43704745826301</c:v>
                </c:pt>
                <c:pt idx="12">
                  <c:v>66.87</c:v>
                </c:pt>
              </c:numCache>
            </c:numRef>
          </c:val>
        </c:ser>
        <c:ser>
          <c:idx val="1"/>
          <c:order val="1"/>
          <c:tx>
            <c:strRef>
              <c:f>'Acceso a servicios'!$C$252</c:f>
              <c:strCache>
                <c:ptCount val="1"/>
                <c:pt idx="0">
                  <c:v>Inodoo conectado a pozo séptico</c:v>
                </c:pt>
              </c:strCache>
            </c:strRef>
          </c:tx>
          <c:invertIfNegative val="0"/>
          <c:cat>
            <c:strRef>
              <c:f>'Acceso a servicios'!$A$230:$A$244</c:f>
              <c:strCache>
                <c:ptCount val="15"/>
                <c:pt idx="2">
                  <c:v>Pie de monte</c:v>
                </c:pt>
                <c:pt idx="3">
                  <c:v>Occidente</c:v>
                </c:pt>
                <c:pt idx="4">
                  <c:v>Pacifico sur</c:v>
                </c:pt>
                <c:pt idx="5">
                  <c:v>Ex Provincia</c:v>
                </c:pt>
                <c:pt idx="6">
                  <c:v>Cordillera</c:v>
                </c:pt>
                <c:pt idx="7">
                  <c:v>Centro</c:v>
                </c:pt>
                <c:pt idx="8">
                  <c:v>Sanquianga</c:v>
                </c:pt>
                <c:pt idx="9">
                  <c:v>Saban</c:v>
                </c:pt>
                <c:pt idx="10">
                  <c:v>Rio Mayo</c:v>
                </c:pt>
                <c:pt idx="11">
                  <c:v>Telembi</c:v>
                </c:pt>
                <c:pt idx="12">
                  <c:v>Abades</c:v>
                </c:pt>
                <c:pt idx="13">
                  <c:v>Juanambu</c:v>
                </c:pt>
                <c:pt idx="14">
                  <c:v>Guambuyaco</c:v>
                </c:pt>
              </c:strCache>
            </c:strRef>
          </c:cat>
          <c:val>
            <c:numRef>
              <c:f>'Acceso a servicios'!$H$232:$H$244</c:f>
              <c:numCache>
                <c:formatCode>###0</c:formatCode>
                <c:ptCount val="13"/>
                <c:pt idx="0">
                  <c:v>5.200000000000002</c:v>
                </c:pt>
                <c:pt idx="1">
                  <c:v>25.200000000000017</c:v>
                </c:pt>
                <c:pt idx="2">
                  <c:v>134.71000000000006</c:v>
                </c:pt>
                <c:pt idx="3">
                  <c:v>191.92558978211878</c:v>
                </c:pt>
                <c:pt idx="4">
                  <c:v>38.060211267605638</c:v>
                </c:pt>
                <c:pt idx="5">
                  <c:v>337.92535479837392</c:v>
                </c:pt>
                <c:pt idx="6">
                  <c:v>0</c:v>
                </c:pt>
                <c:pt idx="7">
                  <c:v>4.6761532134884272</c:v>
                </c:pt>
                <c:pt idx="8">
                  <c:v>21.934181438998952</c:v>
                </c:pt>
                <c:pt idx="9">
                  <c:v>26.11999999999999</c:v>
                </c:pt>
                <c:pt idx="10">
                  <c:v>1.4999999999999993</c:v>
                </c:pt>
                <c:pt idx="11">
                  <c:v>135.67639467266932</c:v>
                </c:pt>
                <c:pt idx="12">
                  <c:v>29.72</c:v>
                </c:pt>
              </c:numCache>
            </c:numRef>
          </c:val>
        </c:ser>
        <c:ser>
          <c:idx val="2"/>
          <c:order val="2"/>
          <c:tx>
            <c:strRef>
              <c:f>'Acceso a servicios'!$D$252</c:f>
              <c:strCache>
                <c:ptCount val="1"/>
                <c:pt idx="0">
                  <c:v>Indoro sin conexión, letrina o bajamar</c:v>
                </c:pt>
              </c:strCache>
            </c:strRef>
          </c:tx>
          <c:invertIfNegative val="0"/>
          <c:cat>
            <c:strRef>
              <c:f>'Acceso a servicios'!$A$230:$A$244</c:f>
              <c:strCache>
                <c:ptCount val="15"/>
                <c:pt idx="2">
                  <c:v>Pie de monte</c:v>
                </c:pt>
                <c:pt idx="3">
                  <c:v>Occidente</c:v>
                </c:pt>
                <c:pt idx="4">
                  <c:v>Pacifico sur</c:v>
                </c:pt>
                <c:pt idx="5">
                  <c:v>Ex Provincia</c:v>
                </c:pt>
                <c:pt idx="6">
                  <c:v>Cordillera</c:v>
                </c:pt>
                <c:pt idx="7">
                  <c:v>Centro</c:v>
                </c:pt>
                <c:pt idx="8">
                  <c:v>Sanquianga</c:v>
                </c:pt>
                <c:pt idx="9">
                  <c:v>Saban</c:v>
                </c:pt>
                <c:pt idx="10">
                  <c:v>Rio Mayo</c:v>
                </c:pt>
                <c:pt idx="11">
                  <c:v>Telembi</c:v>
                </c:pt>
                <c:pt idx="12">
                  <c:v>Abades</c:v>
                </c:pt>
                <c:pt idx="13">
                  <c:v>Juanambu</c:v>
                </c:pt>
                <c:pt idx="14">
                  <c:v>Guambuyaco</c:v>
                </c:pt>
              </c:strCache>
            </c:strRef>
          </c:cat>
          <c:val>
            <c:numRef>
              <c:f>'Acceso a servicios'!$K$232:$K$244</c:f>
              <c:numCache>
                <c:formatCode>###0</c:formatCode>
                <c:ptCount val="13"/>
                <c:pt idx="0">
                  <c:v>0</c:v>
                </c:pt>
                <c:pt idx="1">
                  <c:v>2.1000000000000014</c:v>
                </c:pt>
                <c:pt idx="2">
                  <c:v>49.63000000000001</c:v>
                </c:pt>
                <c:pt idx="3">
                  <c:v>53.648084147257705</c:v>
                </c:pt>
                <c:pt idx="4">
                  <c:v>0</c:v>
                </c:pt>
                <c:pt idx="5">
                  <c:v>47.76330103157229</c:v>
                </c:pt>
                <c:pt idx="6">
                  <c:v>241.34925740806892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26.84655786906772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'Acceso a servicios'!$E$252</c:f>
              <c:strCache>
                <c:ptCount val="1"/>
                <c:pt idx="0">
                  <c:v>No tiene servicio de sanitario</c:v>
                </c:pt>
              </c:strCache>
            </c:strRef>
          </c:tx>
          <c:invertIfNegative val="0"/>
          <c:cat>
            <c:strRef>
              <c:f>'Acceso a servicios'!$A$230:$A$244</c:f>
              <c:strCache>
                <c:ptCount val="15"/>
                <c:pt idx="2">
                  <c:v>Pie de monte</c:v>
                </c:pt>
                <c:pt idx="3">
                  <c:v>Occidente</c:v>
                </c:pt>
                <c:pt idx="4">
                  <c:v>Pacifico sur</c:v>
                </c:pt>
                <c:pt idx="5">
                  <c:v>Ex Provincia</c:v>
                </c:pt>
                <c:pt idx="6">
                  <c:v>Cordillera</c:v>
                </c:pt>
                <c:pt idx="7">
                  <c:v>Centro</c:v>
                </c:pt>
                <c:pt idx="8">
                  <c:v>Sanquianga</c:v>
                </c:pt>
                <c:pt idx="9">
                  <c:v>Saban</c:v>
                </c:pt>
                <c:pt idx="10">
                  <c:v>Rio Mayo</c:v>
                </c:pt>
                <c:pt idx="11">
                  <c:v>Telembi</c:v>
                </c:pt>
                <c:pt idx="12">
                  <c:v>Abades</c:v>
                </c:pt>
                <c:pt idx="13">
                  <c:v>Juanambu</c:v>
                </c:pt>
                <c:pt idx="14">
                  <c:v>Guambuyaco</c:v>
                </c:pt>
              </c:strCache>
            </c:strRef>
          </c:cat>
          <c:val>
            <c:numRef>
              <c:f>'Acceso a servicios'!$N$232:$N$244</c:f>
              <c:numCache>
                <c:formatCode>###0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28.36000000000001</c:v>
                </c:pt>
                <c:pt idx="3">
                  <c:v>9.6083546205860273</c:v>
                </c:pt>
                <c:pt idx="4">
                  <c:v>7.6120422535211274</c:v>
                </c:pt>
                <c:pt idx="5">
                  <c:v>20.498416692716443</c:v>
                </c:pt>
                <c:pt idx="6">
                  <c:v>223.54352374152123</c:v>
                </c:pt>
                <c:pt idx="7">
                  <c:v>0</c:v>
                </c:pt>
                <c:pt idx="8">
                  <c:v>34.510573514077166</c:v>
                </c:pt>
                <c:pt idx="9">
                  <c:v>32.649999999999984</c:v>
                </c:pt>
                <c:pt idx="10">
                  <c:v>1.4999999999999993</c:v>
                </c:pt>
                <c:pt idx="11">
                  <c:v>0</c:v>
                </c:pt>
                <c:pt idx="12">
                  <c:v>7.43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0775168"/>
        <c:axId val="184909120"/>
        <c:axId val="0"/>
      </c:bar3DChart>
      <c:catAx>
        <c:axId val="1607751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4909120"/>
        <c:crosses val="autoZero"/>
        <c:auto val="1"/>
        <c:lblAlgn val="ctr"/>
        <c:lblOffset val="100"/>
        <c:noMultiLvlLbl val="0"/>
      </c:catAx>
      <c:valAx>
        <c:axId val="184909120"/>
        <c:scaling>
          <c:orientation val="minMax"/>
        </c:scaling>
        <c:delete val="0"/>
        <c:axPos val="b"/>
        <c:majorGridlines/>
        <c:numFmt formatCode="###0" sourceLinked="1"/>
        <c:majorTickMark val="none"/>
        <c:minorTickMark val="none"/>
        <c:tickLblPos val="nextTo"/>
        <c:crossAx val="16077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819834120734906"/>
          <c:y val="0.37182235595240687"/>
          <c:w val="0.24900165879265093"/>
          <c:h val="0.3992168968953334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400"/>
              <a:t>Forma de eliminación de basuras</a:t>
            </a:r>
            <a:r>
              <a:rPr lang="es-CO" sz="1400" baseline="0"/>
              <a:t> en el sector comercial departamento de Nariño - Zona Rural</a:t>
            </a:r>
            <a:endParaRPr lang="es-CO" sz="1400"/>
          </a:p>
        </c:rich>
      </c:tx>
      <c:overlay val="0"/>
    </c:title>
    <c:autoTitleDeleted val="0"/>
    <c:view3D>
      <c:rotX val="30"/>
      <c:rotY val="1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'Acceso a servicios'!$B$310:$G$310</c:f>
              <c:strCache>
                <c:ptCount val="6"/>
                <c:pt idx="0">
                  <c:v>Recolección</c:v>
                </c:pt>
                <c:pt idx="1">
                  <c:v>Entierran</c:v>
                </c:pt>
                <c:pt idx="2">
                  <c:v>Queman</c:v>
                </c:pt>
                <c:pt idx="3">
                  <c:v>Tiran a patio, etc</c:v>
                </c:pt>
                <c:pt idx="4">
                  <c:v>Tiran a rio, etc</c:v>
                </c:pt>
                <c:pt idx="5">
                  <c:v>Otra</c:v>
                </c:pt>
              </c:strCache>
            </c:strRef>
          </c:cat>
          <c:val>
            <c:numRef>
              <c:f>'Acceso a servicios'!$B$311:$G$311</c:f>
              <c:numCache>
                <c:formatCode>###0.0%</c:formatCode>
                <c:ptCount val="6"/>
                <c:pt idx="0">
                  <c:v>0.68448450479018719</c:v>
                </c:pt>
                <c:pt idx="1">
                  <c:v>2.7635871145960892E-2</c:v>
                </c:pt>
                <c:pt idx="2">
                  <c:v>0.1784995666979399</c:v>
                </c:pt>
                <c:pt idx="3">
                  <c:v>6.0595167600640168E-2</c:v>
                </c:pt>
                <c:pt idx="4">
                  <c:v>9.3342660638721514E-3</c:v>
                </c:pt>
                <c:pt idx="5">
                  <c:v>3.9450623701398936E-2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Forma de eliminación de basuras</a:t>
            </a:r>
            <a:r>
              <a:rPr lang="es-CO" baseline="0"/>
              <a:t> por subregión</a:t>
            </a:r>
            <a:endParaRPr lang="es-CO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'Acceso a servicios'!$C$289:$E$289</c:f>
              <c:strCache>
                <c:ptCount val="1"/>
                <c:pt idx="0">
                  <c:v>Recolección</c:v>
                </c:pt>
              </c:strCache>
            </c:strRef>
          </c:tx>
          <c:invertIfNegative val="0"/>
          <c:cat>
            <c:strRef>
              <c:f>'Acceso a servicios'!$A$291:$A$303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servicios'!$E$291:$E$303</c:f>
              <c:numCache>
                <c:formatCode>###0</c:formatCode>
                <c:ptCount val="13"/>
                <c:pt idx="0">
                  <c:v>52.000000000000007</c:v>
                </c:pt>
                <c:pt idx="1">
                  <c:v>16.800000000000011</c:v>
                </c:pt>
                <c:pt idx="2">
                  <c:v>153.54281250000005</c:v>
                </c:pt>
                <c:pt idx="3">
                  <c:v>325.19892254160624</c:v>
                </c:pt>
                <c:pt idx="4">
                  <c:v>212.33591549295775</c:v>
                </c:pt>
                <c:pt idx="5">
                  <c:v>928.44884019820222</c:v>
                </c:pt>
                <c:pt idx="6">
                  <c:v>728.45581935023267</c:v>
                </c:pt>
                <c:pt idx="7">
                  <c:v>70.819992699500176</c:v>
                </c:pt>
                <c:pt idx="8">
                  <c:v>149.91932247557003</c:v>
                </c:pt>
                <c:pt idx="9">
                  <c:v>228.54999999999998</c:v>
                </c:pt>
                <c:pt idx="10">
                  <c:v>31.5</c:v>
                </c:pt>
                <c:pt idx="11">
                  <c:v>42.592089423903687</c:v>
                </c:pt>
                <c:pt idx="12">
                  <c:v>59.44</c:v>
                </c:pt>
              </c:numCache>
            </c:numRef>
          </c:val>
        </c:ser>
        <c:ser>
          <c:idx val="1"/>
          <c:order val="1"/>
          <c:tx>
            <c:strRef>
              <c:f>'Acceso a servicios'!$F$289:$H$289</c:f>
              <c:strCache>
                <c:ptCount val="1"/>
                <c:pt idx="0">
                  <c:v>Entierran</c:v>
                </c:pt>
              </c:strCache>
            </c:strRef>
          </c:tx>
          <c:invertIfNegative val="0"/>
          <c:cat>
            <c:strRef>
              <c:f>'Acceso a servicios'!$A$291:$A$303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servicios'!$H$291:$H$303</c:f>
              <c:numCache>
                <c:formatCode>###0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47.319541653762698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35.024256233877892</c:v>
                </c:pt>
                <c:pt idx="12">
                  <c:v>14.86</c:v>
                </c:pt>
              </c:numCache>
            </c:numRef>
          </c:val>
        </c:ser>
        <c:ser>
          <c:idx val="2"/>
          <c:order val="2"/>
          <c:tx>
            <c:strRef>
              <c:f>'Acceso a servicios'!$I$289:$K$289</c:f>
              <c:strCache>
                <c:ptCount val="1"/>
                <c:pt idx="0">
                  <c:v>Queman</c:v>
                </c:pt>
              </c:strCache>
            </c:strRef>
          </c:tx>
          <c:invertIfNegative val="0"/>
          <c:cat>
            <c:strRef>
              <c:f>'Acceso a servicios'!$A$291:$A$303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servicios'!$K$291:$K$303</c:f>
              <c:numCache>
                <c:formatCode>###0</c:formatCode>
                <c:ptCount val="13"/>
                <c:pt idx="0">
                  <c:v>0</c:v>
                </c:pt>
                <c:pt idx="1">
                  <c:v>18.900000000000009</c:v>
                </c:pt>
                <c:pt idx="2">
                  <c:v>65.804062500000029</c:v>
                </c:pt>
                <c:pt idx="3">
                  <c:v>141.5834993289993</c:v>
                </c:pt>
                <c:pt idx="4">
                  <c:v>0</c:v>
                </c:pt>
                <c:pt idx="5">
                  <c:v>250.20207649427027</c:v>
                </c:pt>
                <c:pt idx="6">
                  <c:v>14.456312031417372</c:v>
                </c:pt>
                <c:pt idx="7">
                  <c:v>11.750007300499805</c:v>
                </c:pt>
                <c:pt idx="8">
                  <c:v>10.780338762214981</c:v>
                </c:pt>
                <c:pt idx="9">
                  <c:v>6.5299999999999976</c:v>
                </c:pt>
                <c:pt idx="10">
                  <c:v>0</c:v>
                </c:pt>
                <c:pt idx="11">
                  <c:v>65.789303525365412</c:v>
                </c:pt>
                <c:pt idx="12">
                  <c:v>7.43</c:v>
                </c:pt>
              </c:numCache>
            </c:numRef>
          </c:val>
        </c:ser>
        <c:ser>
          <c:idx val="3"/>
          <c:order val="3"/>
          <c:tx>
            <c:strRef>
              <c:f>'Acceso a servicios'!$L$289:$N$289</c:f>
              <c:strCache>
                <c:ptCount val="1"/>
                <c:pt idx="0">
                  <c:v>Tiran a patio, etc</c:v>
                </c:pt>
              </c:strCache>
            </c:strRef>
          </c:tx>
          <c:invertIfNegative val="0"/>
          <c:cat>
            <c:strRef>
              <c:f>'Acceso a servicios'!$A$291:$A$303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servicios'!$N$291:$N$303</c:f>
              <c:numCache>
                <c:formatCode>###0</c:formatCode>
                <c:ptCount val="13"/>
                <c:pt idx="0">
                  <c:v>0</c:v>
                </c:pt>
                <c:pt idx="1">
                  <c:v>6.3000000000000034</c:v>
                </c:pt>
                <c:pt idx="2">
                  <c:v>14.623125000000005</c:v>
                </c:pt>
                <c:pt idx="3">
                  <c:v>57.909879862746216</c:v>
                </c:pt>
                <c:pt idx="4">
                  <c:v>15.224084507042255</c:v>
                </c:pt>
                <c:pt idx="5">
                  <c:v>35.489656240322027</c:v>
                </c:pt>
                <c:pt idx="6">
                  <c:v>20.39155658693327</c:v>
                </c:pt>
                <c:pt idx="7">
                  <c:v>0</c:v>
                </c:pt>
                <c:pt idx="8">
                  <c:v>0</c:v>
                </c:pt>
                <c:pt idx="9">
                  <c:v>13.059999999999995</c:v>
                </c:pt>
                <c:pt idx="10">
                  <c:v>0</c:v>
                </c:pt>
                <c:pt idx="11">
                  <c:v>15.382523645743762</c:v>
                </c:pt>
                <c:pt idx="12">
                  <c:v>14.86</c:v>
                </c:pt>
              </c:numCache>
            </c:numRef>
          </c:val>
        </c:ser>
        <c:ser>
          <c:idx val="4"/>
          <c:order val="4"/>
          <c:tx>
            <c:strRef>
              <c:f>'Acceso a servicios'!$O$289:$Q$289</c:f>
              <c:strCache>
                <c:ptCount val="1"/>
                <c:pt idx="0">
                  <c:v>Tiran a rio, etc</c:v>
                </c:pt>
              </c:strCache>
            </c:strRef>
          </c:tx>
          <c:invertIfNegative val="0"/>
          <c:cat>
            <c:strRef>
              <c:f>'Acceso a servicios'!$A$291:$A$303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servicios'!$Q$291:$Q$303</c:f>
              <c:numCache>
                <c:formatCode>###0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11.949657749455568</c:v>
                </c:pt>
                <c:pt idx="4">
                  <c:v>0</c:v>
                </c:pt>
                <c:pt idx="5">
                  <c:v>0</c:v>
                </c:pt>
                <c:pt idx="6">
                  <c:v>14.456312031417372</c:v>
                </c:pt>
                <c:pt idx="7">
                  <c:v>0</c:v>
                </c:pt>
                <c:pt idx="8">
                  <c:v>10.780338762214981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7.43</c:v>
                </c:pt>
              </c:numCache>
            </c:numRef>
          </c:val>
        </c:ser>
        <c:ser>
          <c:idx val="5"/>
          <c:order val="5"/>
          <c:tx>
            <c:strRef>
              <c:f>'Acceso a servicios'!$R$289:$T$289</c:f>
              <c:strCache>
                <c:ptCount val="1"/>
                <c:pt idx="0">
                  <c:v>Otra</c:v>
                </c:pt>
              </c:strCache>
            </c:strRef>
          </c:tx>
          <c:invertIfNegative val="0"/>
          <c:cat>
            <c:strRef>
              <c:f>'Acceso a servicios'!$A$291:$A$303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servicios'!$T$291:$T$303</c:f>
              <c:numCache>
                <c:formatCode>###0</c:formatCode>
                <c:ptCount val="13"/>
                <c:pt idx="0">
                  <c:v>0</c:v>
                </c:pt>
                <c:pt idx="1">
                  <c:v>2.1000000000000014</c:v>
                </c:pt>
                <c:pt idx="2">
                  <c:v>0</c:v>
                </c:pt>
                <c:pt idx="3">
                  <c:v>2.9180405171928876</c:v>
                </c:pt>
                <c:pt idx="4">
                  <c:v>0</c:v>
                </c:pt>
                <c:pt idx="5">
                  <c:v>11.829885413440675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1.4999999999999993</c:v>
                </c:pt>
                <c:pt idx="11">
                  <c:v>81.171827171109186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70512384"/>
        <c:axId val="187468608"/>
        <c:axId val="0"/>
      </c:bar3DChart>
      <c:catAx>
        <c:axId val="1705123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7468608"/>
        <c:crosses val="autoZero"/>
        <c:auto val="1"/>
        <c:lblAlgn val="ctr"/>
        <c:lblOffset val="100"/>
        <c:noMultiLvlLbl val="0"/>
      </c:catAx>
      <c:valAx>
        <c:axId val="187468608"/>
        <c:scaling>
          <c:orientation val="minMax"/>
        </c:scaling>
        <c:delete val="0"/>
        <c:axPos val="b"/>
        <c:majorGridlines/>
        <c:numFmt formatCode="###0" sourceLinked="1"/>
        <c:majorTickMark val="none"/>
        <c:minorTickMark val="none"/>
        <c:tickLblPos val="nextTo"/>
        <c:crossAx val="17051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CO" sz="1200" b="1" i="0" baseline="0">
                <a:latin typeface="Arial" panose="020B0604020202020204" pitchFamily="34" charset="0"/>
                <a:cs typeface="Arial" panose="020B0604020202020204" pitchFamily="34" charset="0"/>
              </a:rPr>
              <a:t>Empresas que cuentan con el servicio de télefono fijo en el el departamento de Nariño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'Acceso a servicios'!$B$392:$B$393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'Acceso a servicios'!$D$392:$D$393</c:f>
              <c:numCache>
                <c:formatCode>###0.0%</c:formatCode>
                <c:ptCount val="2"/>
                <c:pt idx="0">
                  <c:v>8.9100607640283935E-2</c:v>
                </c:pt>
                <c:pt idx="1">
                  <c:v>0.91089939235971573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39449070777082779"/>
          <c:y val="0.16716829274244943"/>
          <c:w val="0.16344201146258253"/>
          <c:h val="7.8789634921453786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200" b="1" i="0" baseline="0">
                <a:latin typeface="Arial" panose="020B0604020202020204" pitchFamily="34" charset="0"/>
                <a:cs typeface="Arial" panose="020B0604020202020204" pitchFamily="34" charset="0"/>
              </a:rPr>
              <a:t>Empresas que cuentan con  télefono celular en el departamento de Nariño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'Acceso a servicios'!$H$392:$H$393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'Acceso a servicios'!$J$392:$J$393</c:f>
              <c:numCache>
                <c:formatCode>###0.0%</c:formatCode>
                <c:ptCount val="2"/>
                <c:pt idx="0">
                  <c:v>0.94015203425811333</c:v>
                </c:pt>
                <c:pt idx="1">
                  <c:v>5.9847965741886548E-2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40627737855921259"/>
          <c:y val="0.16570557005298076"/>
          <c:w val="0.17553744486783282"/>
          <c:h val="7.4211336326451119E-2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CO" sz="1200" b="1" i="0" baseline="0">
                <a:latin typeface="Arial" panose="020B0604020202020204" pitchFamily="34" charset="0"/>
                <a:cs typeface="Arial" panose="020B0604020202020204" pitchFamily="34" charset="0"/>
              </a:rPr>
              <a:t>Empresas que cuentan con equipo de comunicaciones en el departamento de Nariño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'Acceso a servicios'!$N$392:$N$393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'Acceso a servicios'!$P$392:$P$393</c:f>
              <c:numCache>
                <c:formatCode>###0.0%</c:formatCode>
                <c:ptCount val="2"/>
                <c:pt idx="0">
                  <c:v>2.2280630753698941E-3</c:v>
                </c:pt>
                <c:pt idx="1">
                  <c:v>0.99777193692463007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39884193194090312"/>
          <c:y val="0.17156285001507934"/>
          <c:w val="0.15798280976648665"/>
          <c:h val="7.3903363590594767E-2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Ubicación de la empresa por subregión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Caracterización!$C$3</c:f>
              <c:strCache>
                <c:ptCount val="1"/>
                <c:pt idx="0">
                  <c:v>Cabecera</c:v>
                </c:pt>
              </c:strCache>
            </c:strRef>
          </c:tx>
          <c:invertIfNegative val="0"/>
          <c:cat>
            <c:strRef>
              <c:f>Caracterización!$A$5:$A$17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Caracterización!$E$5:$E$17</c:f>
              <c:numCache>
                <c:formatCode>###0</c:formatCode>
                <c:ptCount val="13"/>
                <c:pt idx="0">
                  <c:v>41.600000000000009</c:v>
                </c:pt>
                <c:pt idx="1">
                  <c:v>0</c:v>
                </c:pt>
                <c:pt idx="2">
                  <c:v>0</c:v>
                </c:pt>
                <c:pt idx="3">
                  <c:v>173.58864012021047</c:v>
                </c:pt>
                <c:pt idx="4">
                  <c:v>117.58602112676057</c:v>
                </c:pt>
                <c:pt idx="5">
                  <c:v>291.21234592753126</c:v>
                </c:pt>
                <c:pt idx="6">
                  <c:v>771.82475544448471</c:v>
                </c:pt>
                <c:pt idx="7">
                  <c:v>45.34000449261525</c:v>
                </c:pt>
                <c:pt idx="8">
                  <c:v>141.99784247624885</c:v>
                </c:pt>
                <c:pt idx="9">
                  <c:v>228.54999999999998</c:v>
                </c:pt>
                <c:pt idx="10">
                  <c:v>25.5</c:v>
                </c:pt>
                <c:pt idx="11">
                  <c:v>40.260342525399132</c:v>
                </c:pt>
                <c:pt idx="12">
                  <c:v>59.44</c:v>
                </c:pt>
              </c:numCache>
            </c:numRef>
          </c:val>
        </c:ser>
        <c:ser>
          <c:idx val="1"/>
          <c:order val="1"/>
          <c:tx>
            <c:strRef>
              <c:f>Caracterización!$F$3</c:f>
              <c:strCache>
                <c:ptCount val="1"/>
                <c:pt idx="0">
                  <c:v>Corregimiento</c:v>
                </c:pt>
              </c:strCache>
            </c:strRef>
          </c:tx>
          <c:invertIfNegative val="0"/>
          <c:cat>
            <c:strRef>
              <c:f>Caracterización!$A$5:$A$17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Caracterización!$H$5:$H$17</c:f>
              <c:numCache>
                <c:formatCode>###0</c:formatCode>
                <c:ptCount val="13"/>
                <c:pt idx="0">
                  <c:v>0</c:v>
                </c:pt>
                <c:pt idx="1">
                  <c:v>6.3000000000000034</c:v>
                </c:pt>
                <c:pt idx="2">
                  <c:v>85.080000000000027</c:v>
                </c:pt>
                <c:pt idx="3">
                  <c:v>72.537039819684466</c:v>
                </c:pt>
                <c:pt idx="4">
                  <c:v>71.913767605633808</c:v>
                </c:pt>
                <c:pt idx="5">
                  <c:v>640.58829513781257</c:v>
                </c:pt>
                <c:pt idx="6">
                  <c:v>0</c:v>
                </c:pt>
                <c:pt idx="7">
                  <c:v>18.199991576346378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Caracterización!$I$3</c:f>
              <c:strCache>
                <c:ptCount val="1"/>
                <c:pt idx="0">
                  <c:v>Centro poblado SC</c:v>
                </c:pt>
              </c:strCache>
            </c:strRef>
          </c:tx>
          <c:invertIfNegative val="0"/>
          <c:cat>
            <c:strRef>
              <c:f>Caracterización!$A$5:$A$17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Caracterización!$K$5:$K$17</c:f>
              <c:numCache>
                <c:formatCode>###0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23.659770826881349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Caracterización!$L$3</c:f>
              <c:strCache>
                <c:ptCount val="1"/>
                <c:pt idx="0">
                  <c:v>Vereda</c:v>
                </c:pt>
              </c:strCache>
            </c:strRef>
          </c:tx>
          <c:invertIfNegative val="0"/>
          <c:cat>
            <c:strRef>
              <c:f>Caracterización!$A$5:$A$17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Caracterización!$N$5:$N$17</c:f>
              <c:numCache>
                <c:formatCode>###0</c:formatCode>
                <c:ptCount val="13"/>
                <c:pt idx="0">
                  <c:v>10.400000000000004</c:v>
                </c:pt>
                <c:pt idx="1">
                  <c:v>37.800000000000018</c:v>
                </c:pt>
                <c:pt idx="2">
                  <c:v>148.89000000000004</c:v>
                </c:pt>
                <c:pt idx="3">
                  <c:v>293.43432006010522</c:v>
                </c:pt>
                <c:pt idx="4">
                  <c:v>38.060211267605638</c:v>
                </c:pt>
                <c:pt idx="5">
                  <c:v>317.82958810777279</c:v>
                </c:pt>
                <c:pt idx="6">
                  <c:v>5.9352445555158955</c:v>
                </c:pt>
                <c:pt idx="7">
                  <c:v>19.030003931038358</c:v>
                </c:pt>
                <c:pt idx="8">
                  <c:v>29.482157523751141</c:v>
                </c:pt>
                <c:pt idx="9">
                  <c:v>19.589999999999993</c:v>
                </c:pt>
                <c:pt idx="10">
                  <c:v>7.4999999999999956</c:v>
                </c:pt>
                <c:pt idx="11">
                  <c:v>199.69965747460083</c:v>
                </c:pt>
                <c:pt idx="12">
                  <c:v>44.58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38419712"/>
        <c:axId val="176784512"/>
        <c:axId val="0"/>
      </c:bar3DChart>
      <c:catAx>
        <c:axId val="1384197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76784512"/>
        <c:crosses val="autoZero"/>
        <c:auto val="1"/>
        <c:lblAlgn val="ctr"/>
        <c:lblOffset val="100"/>
        <c:noMultiLvlLbl val="0"/>
      </c:catAx>
      <c:valAx>
        <c:axId val="176784512"/>
        <c:scaling>
          <c:orientation val="minMax"/>
        </c:scaling>
        <c:delete val="0"/>
        <c:axPos val="b"/>
        <c:majorGridlines/>
        <c:numFmt formatCode="###0" sourceLinked="1"/>
        <c:majorTickMark val="none"/>
        <c:minorTickMark val="none"/>
        <c:tickLblPos val="nextTo"/>
        <c:crossAx val="138419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CO" sz="1200" b="1" i="0" baseline="0">
                <a:latin typeface="Arial" panose="020B0604020202020204" pitchFamily="34" charset="0"/>
                <a:cs typeface="Arial" panose="020B0604020202020204" pitchFamily="34" charset="0"/>
              </a:rPr>
              <a:t>Empresas que cuentan con el servicio de internet en el departamento de Nariño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'Acceso a servicios'!$T$392:$T$393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'Acceso a servicios'!$V$392:$V$393</c:f>
              <c:numCache>
                <c:formatCode>###0.0%</c:formatCode>
                <c:ptCount val="2"/>
                <c:pt idx="0">
                  <c:v>0.12050241726580867</c:v>
                </c:pt>
                <c:pt idx="1">
                  <c:v>0.87949758273419087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42123969861942012"/>
          <c:y val="0.16709803921568628"/>
          <c:w val="0.13152228854629947"/>
          <c:h val="0.10620750347383048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Empresas</a:t>
            </a:r>
            <a:r>
              <a:rPr lang="es-CO" baseline="0"/>
              <a:t> que cuentan con el servicio de télefono fijo en el sector residencial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'Acceso a servicios'!$C$348</c:f>
              <c:strCache>
                <c:ptCount val="1"/>
                <c:pt idx="0">
                  <c:v>Si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'Acceso a servicios'!$A$350:$A$362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servicios'!$E$350:$E$362</c:f>
              <c:numCache>
                <c:formatCode>###0</c:formatCode>
                <c:ptCount val="13"/>
                <c:pt idx="0">
                  <c:v>5.200000000000002</c:v>
                </c:pt>
                <c:pt idx="1">
                  <c:v>0</c:v>
                </c:pt>
                <c:pt idx="2">
                  <c:v>0</c:v>
                </c:pt>
                <c:pt idx="3">
                  <c:v>6.477036942308616</c:v>
                </c:pt>
                <c:pt idx="4">
                  <c:v>0</c:v>
                </c:pt>
                <c:pt idx="5">
                  <c:v>9.0424279962836795</c:v>
                </c:pt>
                <c:pt idx="6">
                  <c:v>0.96652981078186428</c:v>
                </c:pt>
                <c:pt idx="7">
                  <c:v>0</c:v>
                </c:pt>
                <c:pt idx="8">
                  <c:v>3.075697211155378</c:v>
                </c:pt>
                <c:pt idx="9">
                  <c:v>6.842105263157892</c:v>
                </c:pt>
                <c:pt idx="10">
                  <c:v>2.3636363636363629</c:v>
                </c:pt>
                <c:pt idx="11">
                  <c:v>0</c:v>
                </c:pt>
                <c:pt idx="12">
                  <c:v>7.4285714285714262</c:v>
                </c:pt>
              </c:numCache>
            </c:numRef>
          </c:val>
        </c:ser>
        <c:ser>
          <c:idx val="1"/>
          <c:order val="1"/>
          <c:tx>
            <c:strRef>
              <c:f>'Acceso a servicios'!$D$348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'Acceso a servicios'!$A$350:$A$362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servicios'!$F$350:$F$362</c:f>
              <c:numCache>
                <c:formatCode>###0</c:formatCode>
                <c:ptCount val="13"/>
                <c:pt idx="0">
                  <c:v>46.800000000000004</c:v>
                </c:pt>
                <c:pt idx="1">
                  <c:v>52.000000000000007</c:v>
                </c:pt>
                <c:pt idx="2">
                  <c:v>52.000000000000007</c:v>
                </c:pt>
                <c:pt idx="3">
                  <c:v>45.522963057691399</c:v>
                </c:pt>
                <c:pt idx="4">
                  <c:v>52.000000000000007</c:v>
                </c:pt>
                <c:pt idx="5">
                  <c:v>42.957572003716329</c:v>
                </c:pt>
                <c:pt idx="6">
                  <c:v>51.033470189218143</c:v>
                </c:pt>
                <c:pt idx="7">
                  <c:v>52.000000000000007</c:v>
                </c:pt>
                <c:pt idx="8">
                  <c:v>48.924302788844628</c:v>
                </c:pt>
                <c:pt idx="9">
                  <c:v>45.157894736842103</c:v>
                </c:pt>
                <c:pt idx="10">
                  <c:v>49.636363636363647</c:v>
                </c:pt>
                <c:pt idx="11">
                  <c:v>52.000000000000007</c:v>
                </c:pt>
                <c:pt idx="12">
                  <c:v>44.571428571428577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12896"/>
        <c:axId val="191103552"/>
      </c:barChart>
      <c:catAx>
        <c:axId val="170512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1103552"/>
        <c:crosses val="autoZero"/>
        <c:auto val="1"/>
        <c:lblAlgn val="ctr"/>
        <c:lblOffset val="100"/>
        <c:noMultiLvlLbl val="0"/>
      </c:catAx>
      <c:valAx>
        <c:axId val="191103552"/>
        <c:scaling>
          <c:orientation val="minMax"/>
        </c:scaling>
        <c:delete val="0"/>
        <c:axPos val="l"/>
        <c:majorGridlines/>
        <c:numFmt formatCode="###0" sourceLinked="1"/>
        <c:majorTickMark val="none"/>
        <c:minorTickMark val="none"/>
        <c:tickLblPos val="nextTo"/>
        <c:crossAx val="170512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u="none" strike="noStrike" baseline="0"/>
              <a:t>Empresas</a:t>
            </a:r>
            <a:r>
              <a:rPr lang="es-CO" sz="1800" b="1" i="0" baseline="0"/>
              <a:t> que cuentan con el servicio de internet en el sector residencial</a:t>
            </a:r>
            <a:endParaRPr lang="es-C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'Acceso a servicios'!$O$348</c:f>
              <c:strCache>
                <c:ptCount val="1"/>
                <c:pt idx="0">
                  <c:v>Si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'Acceso a servicios'!$A$350:$A$362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servicios'!$M$350:$M$362</c:f>
              <c:numCache>
                <c:formatCode>###0</c:formatCode>
                <c:ptCount val="13"/>
                <c:pt idx="0">
                  <c:v>5.200000000000002</c:v>
                </c:pt>
                <c:pt idx="1">
                  <c:v>7.4285714285714306</c:v>
                </c:pt>
                <c:pt idx="2">
                  <c:v>3.1515151515151518</c:v>
                </c:pt>
                <c:pt idx="3">
                  <c:v>3.9205524561599838</c:v>
                </c:pt>
                <c:pt idx="4">
                  <c:v>5.996478873239437</c:v>
                </c:pt>
                <c:pt idx="5">
                  <c:v>8.0117683493341616</c:v>
                </c:pt>
                <c:pt idx="6">
                  <c:v>7.1625312388432745</c:v>
                </c:pt>
                <c:pt idx="7">
                  <c:v>7.3997866007749806</c:v>
                </c:pt>
                <c:pt idx="8">
                  <c:v>9.2270916334661344</c:v>
                </c:pt>
                <c:pt idx="9">
                  <c:v>2.7368421052631571</c:v>
                </c:pt>
                <c:pt idx="10">
                  <c:v>2.3636363636363629</c:v>
                </c:pt>
                <c:pt idx="11">
                  <c:v>8.5934819897084083</c:v>
                </c:pt>
                <c:pt idx="12">
                  <c:v>14.857142857142852</c:v>
                </c:pt>
              </c:numCache>
            </c:numRef>
          </c:val>
        </c:ser>
        <c:ser>
          <c:idx val="1"/>
          <c:order val="1"/>
          <c:tx>
            <c:strRef>
              <c:f>'Acceso a servicios'!$P$348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'Acceso a servicios'!$A$350:$A$362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servicios'!$N$350:$N$362</c:f>
              <c:numCache>
                <c:formatCode>###0</c:formatCode>
                <c:ptCount val="13"/>
                <c:pt idx="0">
                  <c:v>46.800000000000004</c:v>
                </c:pt>
                <c:pt idx="1">
                  <c:v>44.571428571428584</c:v>
                </c:pt>
                <c:pt idx="2">
                  <c:v>48.848484848484851</c:v>
                </c:pt>
                <c:pt idx="3">
                  <c:v>48.079447543840033</c:v>
                </c:pt>
                <c:pt idx="4">
                  <c:v>46.003521126760567</c:v>
                </c:pt>
                <c:pt idx="5">
                  <c:v>43.988231650665846</c:v>
                </c:pt>
                <c:pt idx="6">
                  <c:v>44.837468761156742</c:v>
                </c:pt>
                <c:pt idx="7">
                  <c:v>44.600213399225041</c:v>
                </c:pt>
                <c:pt idx="8">
                  <c:v>42.772908366533862</c:v>
                </c:pt>
                <c:pt idx="9">
                  <c:v>49.26315789473685</c:v>
                </c:pt>
                <c:pt idx="10">
                  <c:v>49.636363636363647</c:v>
                </c:pt>
                <c:pt idx="11">
                  <c:v>43.406518010291613</c:v>
                </c:pt>
                <c:pt idx="12">
                  <c:v>37.142857142857132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14432"/>
        <c:axId val="191105856"/>
      </c:barChart>
      <c:catAx>
        <c:axId val="170514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1105856"/>
        <c:crosses val="autoZero"/>
        <c:auto val="1"/>
        <c:lblAlgn val="ctr"/>
        <c:lblOffset val="100"/>
        <c:noMultiLvlLbl val="0"/>
      </c:catAx>
      <c:valAx>
        <c:axId val="191105856"/>
        <c:scaling>
          <c:orientation val="minMax"/>
        </c:scaling>
        <c:delete val="0"/>
        <c:axPos val="l"/>
        <c:majorGridlines/>
        <c:numFmt formatCode="###0" sourceLinked="1"/>
        <c:majorTickMark val="none"/>
        <c:minorTickMark val="none"/>
        <c:tickLblPos val="nextTo"/>
        <c:crossAx val="170514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u="none" strike="noStrike" baseline="0"/>
              <a:t>Empresas</a:t>
            </a:r>
            <a:r>
              <a:rPr lang="es-CO" sz="1800" b="1" i="0" baseline="0"/>
              <a:t> que cuentan con equipo de comunicaciones en el sector residencial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'Acceso a servicios'!$O$348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cat>
            <c:strRef>
              <c:f>'Acceso a servicios'!$A$350:$A$362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servicios'!$Q$350:$Q$362</c:f>
              <c:numCache>
                <c:formatCode>###0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1.5757575757575759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'Acceso a servicios'!$P$348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'Acceso a servicios'!$A$350:$A$362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servicios'!$R$350:$R$362</c:f>
              <c:numCache>
                <c:formatCode>###0</c:formatCode>
                <c:ptCount val="13"/>
                <c:pt idx="0">
                  <c:v>52.000000000000007</c:v>
                </c:pt>
                <c:pt idx="1">
                  <c:v>52.000000000000007</c:v>
                </c:pt>
                <c:pt idx="2">
                  <c:v>50.424242424242429</c:v>
                </c:pt>
                <c:pt idx="3">
                  <c:v>52.000000000000007</c:v>
                </c:pt>
                <c:pt idx="4">
                  <c:v>52.000000000000007</c:v>
                </c:pt>
                <c:pt idx="5">
                  <c:v>52.000000000000007</c:v>
                </c:pt>
                <c:pt idx="6">
                  <c:v>52.000000000000007</c:v>
                </c:pt>
                <c:pt idx="7">
                  <c:v>52.000000000000007</c:v>
                </c:pt>
                <c:pt idx="8">
                  <c:v>52.000000000000007</c:v>
                </c:pt>
                <c:pt idx="9">
                  <c:v>52.000000000000007</c:v>
                </c:pt>
                <c:pt idx="10">
                  <c:v>52.000000000000007</c:v>
                </c:pt>
                <c:pt idx="11">
                  <c:v>52.000000000000007</c:v>
                </c:pt>
                <c:pt idx="12">
                  <c:v>52.000000000000007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15968"/>
        <c:axId val="191108736"/>
      </c:barChart>
      <c:catAx>
        <c:axId val="170515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1108736"/>
        <c:crosses val="autoZero"/>
        <c:auto val="1"/>
        <c:lblAlgn val="ctr"/>
        <c:lblOffset val="100"/>
        <c:noMultiLvlLbl val="0"/>
      </c:catAx>
      <c:valAx>
        <c:axId val="191108736"/>
        <c:scaling>
          <c:orientation val="minMax"/>
        </c:scaling>
        <c:delete val="0"/>
        <c:axPos val="l"/>
        <c:majorGridlines/>
        <c:numFmt formatCode="###0" sourceLinked="1"/>
        <c:majorTickMark val="none"/>
        <c:minorTickMark val="none"/>
        <c:tickLblPos val="nextTo"/>
        <c:crossAx val="170515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u="none" strike="noStrike" baseline="0"/>
              <a:t>Empresas</a:t>
            </a:r>
            <a:r>
              <a:rPr lang="es-CO" sz="1800" b="1" i="0" baseline="0"/>
              <a:t> que cuentan con telefono celular en el sector residencial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'Acceso a servicios'!$K$348</c:f>
              <c:strCache>
                <c:ptCount val="1"/>
                <c:pt idx="0">
                  <c:v>Si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'Acceso a servicios'!$A$350:$A$362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servicios'!$I$350:$I$362</c:f>
              <c:numCache>
                <c:formatCode>###0</c:formatCode>
                <c:ptCount val="13"/>
                <c:pt idx="0">
                  <c:v>46.800000000000004</c:v>
                </c:pt>
                <c:pt idx="1">
                  <c:v>44.571428571428584</c:v>
                </c:pt>
                <c:pt idx="2">
                  <c:v>52.000000000000007</c:v>
                </c:pt>
                <c:pt idx="3">
                  <c:v>49.617245072493901</c:v>
                </c:pt>
                <c:pt idx="4">
                  <c:v>50.260563380281695</c:v>
                </c:pt>
                <c:pt idx="5">
                  <c:v>47.168782904924129</c:v>
                </c:pt>
                <c:pt idx="6">
                  <c:v>50.066940378436293</c:v>
                </c:pt>
                <c:pt idx="7">
                  <c:v>52.000000000000007</c:v>
                </c:pt>
                <c:pt idx="8">
                  <c:v>48.924302788844628</c:v>
                </c:pt>
                <c:pt idx="9">
                  <c:v>47.89473684210526</c:v>
                </c:pt>
                <c:pt idx="10">
                  <c:v>40.181818181818187</c:v>
                </c:pt>
                <c:pt idx="11">
                  <c:v>51.206861063464842</c:v>
                </c:pt>
                <c:pt idx="12">
                  <c:v>52.000000000000007</c:v>
                </c:pt>
              </c:numCache>
            </c:numRef>
          </c:val>
        </c:ser>
        <c:ser>
          <c:idx val="1"/>
          <c:order val="1"/>
          <c:tx>
            <c:strRef>
              <c:f>'Acceso a servicios'!$L$348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'Acceso a servicios'!$A$350:$A$362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servicios'!$J$350:$J$362</c:f>
              <c:numCache>
                <c:formatCode>###0</c:formatCode>
                <c:ptCount val="13"/>
                <c:pt idx="0">
                  <c:v>5.200000000000002</c:v>
                </c:pt>
                <c:pt idx="1">
                  <c:v>7.4285714285714306</c:v>
                </c:pt>
                <c:pt idx="2">
                  <c:v>0</c:v>
                </c:pt>
                <c:pt idx="3">
                  <c:v>2.3827549275061157</c:v>
                </c:pt>
                <c:pt idx="4">
                  <c:v>1.73943661971831</c:v>
                </c:pt>
                <c:pt idx="5">
                  <c:v>4.8312170950758757</c:v>
                </c:pt>
                <c:pt idx="6">
                  <c:v>1.9330596215637286</c:v>
                </c:pt>
                <c:pt idx="7">
                  <c:v>0</c:v>
                </c:pt>
                <c:pt idx="8">
                  <c:v>3.075697211155378</c:v>
                </c:pt>
                <c:pt idx="9">
                  <c:v>4.1052631578947354</c:v>
                </c:pt>
                <c:pt idx="10">
                  <c:v>11.818181818181813</c:v>
                </c:pt>
                <c:pt idx="11">
                  <c:v>0.79313893653516321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79104"/>
        <c:axId val="191341696"/>
      </c:barChart>
      <c:catAx>
        <c:axId val="178479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1341696"/>
        <c:crosses val="autoZero"/>
        <c:auto val="1"/>
        <c:lblAlgn val="ctr"/>
        <c:lblOffset val="100"/>
        <c:noMultiLvlLbl val="0"/>
      </c:catAx>
      <c:valAx>
        <c:axId val="191341696"/>
        <c:scaling>
          <c:orientation val="minMax"/>
        </c:scaling>
        <c:delete val="0"/>
        <c:axPos val="l"/>
        <c:majorGridlines/>
        <c:numFmt formatCode="###0" sourceLinked="1"/>
        <c:majorTickMark val="none"/>
        <c:minorTickMark val="none"/>
        <c:tickLblPos val="nextTo"/>
        <c:crossAx val="178479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Uso</a:t>
            </a:r>
            <a:r>
              <a:rPr lang="es-CO" baseline="0"/>
              <a:t> de</a:t>
            </a:r>
            <a:r>
              <a:rPr lang="es-CO"/>
              <a:t> nevera o refrigerador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'Consumo X Usos'!$C$71:$D$71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cat>
            <c:strRef>
              <c:f>'Consumo X Usos'!$A$73:$A$85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'Consumo X Usos'!$E$73:$E$85</c:f>
              <c:numCache>
                <c:formatCode>###0</c:formatCode>
                <c:ptCount val="13"/>
                <c:pt idx="0">
                  <c:v>41.600000000000009</c:v>
                </c:pt>
                <c:pt idx="1">
                  <c:v>35.700000000000024</c:v>
                </c:pt>
                <c:pt idx="2">
                  <c:v>170.16000000000005</c:v>
                </c:pt>
                <c:pt idx="3">
                  <c:v>330.98797896318564</c:v>
                </c:pt>
                <c:pt idx="4">
                  <c:v>148.03419014084508</c:v>
                </c:pt>
                <c:pt idx="5">
                  <c:v>860.62416382780907</c:v>
                </c:pt>
                <c:pt idx="6">
                  <c:v>438.56598000714104</c:v>
                </c:pt>
                <c:pt idx="7">
                  <c:v>63.539996068961621</c:v>
                </c:pt>
                <c:pt idx="8">
                  <c:v>80.19567269384001</c:v>
                </c:pt>
                <c:pt idx="9">
                  <c:v>156.71999999999986</c:v>
                </c:pt>
                <c:pt idx="10">
                  <c:v>14.999999999999991</c:v>
                </c:pt>
                <c:pt idx="11">
                  <c:v>208.44130624092884</c:v>
                </c:pt>
                <c:pt idx="12">
                  <c:v>44.58</c:v>
                </c:pt>
              </c:numCache>
            </c:numRef>
          </c:val>
        </c:ser>
        <c:ser>
          <c:idx val="1"/>
          <c:order val="1"/>
          <c:tx>
            <c:strRef>
              <c:f>'Consumo X Usos'!$F$71:$G$71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'Consumo X Usos'!$A$73:$A$85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'Consumo X Usos'!$H$73:$H$85</c:f>
              <c:numCache>
                <c:formatCode>###0</c:formatCode>
                <c:ptCount val="13"/>
                <c:pt idx="0">
                  <c:v>10.400000000000004</c:v>
                </c:pt>
                <c:pt idx="1">
                  <c:v>8.4000000000000057</c:v>
                </c:pt>
                <c:pt idx="2">
                  <c:v>63.810000000000016</c:v>
                </c:pt>
                <c:pt idx="3">
                  <c:v>208.57202103681456</c:v>
                </c:pt>
                <c:pt idx="4">
                  <c:v>79.525809859154947</c:v>
                </c:pt>
                <c:pt idx="5">
                  <c:v>412.6658361721889</c:v>
                </c:pt>
                <c:pt idx="6">
                  <c:v>339.19401999286026</c:v>
                </c:pt>
                <c:pt idx="7">
                  <c:v>19.030003931038358</c:v>
                </c:pt>
                <c:pt idx="8">
                  <c:v>91.284327306159952</c:v>
                </c:pt>
                <c:pt idx="9">
                  <c:v>91.419999999999916</c:v>
                </c:pt>
                <c:pt idx="10">
                  <c:v>17.999999999999989</c:v>
                </c:pt>
                <c:pt idx="11">
                  <c:v>31.518693759071123</c:v>
                </c:pt>
                <c:pt idx="12">
                  <c:v>59.44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78647552"/>
        <c:axId val="191346304"/>
        <c:axId val="0"/>
      </c:bar3DChart>
      <c:catAx>
        <c:axId val="1786475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1346304"/>
        <c:crosses val="autoZero"/>
        <c:auto val="1"/>
        <c:lblAlgn val="ctr"/>
        <c:lblOffset val="100"/>
        <c:noMultiLvlLbl val="0"/>
      </c:catAx>
      <c:valAx>
        <c:axId val="191346304"/>
        <c:scaling>
          <c:orientation val="minMax"/>
        </c:scaling>
        <c:delete val="0"/>
        <c:axPos val="b"/>
        <c:majorGridlines/>
        <c:numFmt formatCode="###0" sourceLinked="1"/>
        <c:majorTickMark val="none"/>
        <c:minorTickMark val="none"/>
        <c:tickLblPos val="nextTo"/>
        <c:crossAx val="178647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Uso de nevera o refrigerador</a:t>
            </a:r>
            <a:r>
              <a:rPr lang="es-CO" baseline="0"/>
              <a:t> en el departamento de Nariño</a:t>
            </a:r>
            <a:endParaRPr lang="es-CO"/>
          </a:p>
        </c:rich>
      </c:tx>
      <c:layout/>
      <c:overlay val="0"/>
    </c:title>
    <c:autoTitleDeleted val="0"/>
    <c:view3D>
      <c:rotX val="30"/>
      <c:rotY val="4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'Consumo X Usos'!$B$91:$C$91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'Consumo X Usos'!$B$92:$C$92</c:f>
              <c:numCache>
                <c:formatCode>###0.0%</c:formatCode>
                <c:ptCount val="2"/>
                <c:pt idx="0">
                  <c:v>0.67024812587022264</c:v>
                </c:pt>
                <c:pt idx="1">
                  <c:v>0.32975187412977697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Uso del aire acondicionado o ventilador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'Consumo X Usos'!$C$163:$D$163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cat>
            <c:strRef>
              <c:f>'Consumo X Usos'!$A$165:$A$177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'Consumo X Usos'!$E$165:$E$177</c:f>
              <c:numCache>
                <c:formatCode>###0</c:formatCode>
                <c:ptCount val="13"/>
                <c:pt idx="0">
                  <c:v>5.200000000000002</c:v>
                </c:pt>
                <c:pt idx="1">
                  <c:v>0</c:v>
                </c:pt>
                <c:pt idx="2">
                  <c:v>56.72000000000002</c:v>
                </c:pt>
                <c:pt idx="3">
                  <c:v>0</c:v>
                </c:pt>
                <c:pt idx="4">
                  <c:v>7.6120422535211274</c:v>
                </c:pt>
                <c:pt idx="5">
                  <c:v>0</c:v>
                </c:pt>
                <c:pt idx="6">
                  <c:v>335.84459835773004</c:v>
                </c:pt>
                <c:pt idx="7">
                  <c:v>0</c:v>
                </c:pt>
                <c:pt idx="8">
                  <c:v>0</c:v>
                </c:pt>
                <c:pt idx="9">
                  <c:v>169.77999999999989</c:v>
                </c:pt>
                <c:pt idx="10">
                  <c:v>0</c:v>
                </c:pt>
                <c:pt idx="11">
                  <c:v>3.6600311386726476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'Consumo X Usos'!$F$163:$G$163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'Consumo X Usos'!$A$165:$A$177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'Consumo X Usos'!$H$165:$H$177</c:f>
              <c:numCache>
                <c:formatCode>###0</c:formatCode>
                <c:ptCount val="13"/>
                <c:pt idx="0">
                  <c:v>46.800000000000004</c:v>
                </c:pt>
                <c:pt idx="1">
                  <c:v>44.100000000000016</c:v>
                </c:pt>
                <c:pt idx="2">
                  <c:v>177.25000000000003</c:v>
                </c:pt>
                <c:pt idx="3">
                  <c:v>539.55999999999995</c:v>
                </c:pt>
                <c:pt idx="4">
                  <c:v>219.94795774647889</c:v>
                </c:pt>
                <c:pt idx="5">
                  <c:v>1273.2899999999979</c:v>
                </c:pt>
                <c:pt idx="6">
                  <c:v>441.91540164227138</c:v>
                </c:pt>
                <c:pt idx="7">
                  <c:v>82.569999999999965</c:v>
                </c:pt>
                <c:pt idx="8">
                  <c:v>171.48000000000002</c:v>
                </c:pt>
                <c:pt idx="9">
                  <c:v>78.359999999999943</c:v>
                </c:pt>
                <c:pt idx="10">
                  <c:v>33</c:v>
                </c:pt>
                <c:pt idx="11">
                  <c:v>236.29996886132724</c:v>
                </c:pt>
                <c:pt idx="12">
                  <c:v>104.02000000000004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78649600"/>
        <c:axId val="191407232"/>
        <c:axId val="0"/>
      </c:bar3DChart>
      <c:catAx>
        <c:axId val="1786496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1407232"/>
        <c:crosses val="autoZero"/>
        <c:auto val="1"/>
        <c:lblAlgn val="ctr"/>
        <c:lblOffset val="100"/>
        <c:noMultiLvlLbl val="0"/>
      </c:catAx>
      <c:valAx>
        <c:axId val="191407232"/>
        <c:scaling>
          <c:orientation val="minMax"/>
        </c:scaling>
        <c:delete val="0"/>
        <c:axPos val="b"/>
        <c:majorGridlines/>
        <c:numFmt formatCode="###0" sourceLinked="1"/>
        <c:majorTickMark val="none"/>
        <c:minorTickMark val="none"/>
        <c:tickLblPos val="nextTo"/>
        <c:crossAx val="178649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Uso de aire acondicionado o ventilador en el departamento</a:t>
            </a:r>
          </a:p>
        </c:rich>
      </c:tx>
      <c:layout/>
      <c:overlay val="0"/>
    </c:title>
    <c:autoTitleDeleted val="0"/>
    <c:view3D>
      <c:rotX val="30"/>
      <c:rotY val="1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4.1151356080489837E-2"/>
                  <c:y val="-1.6555118110236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'Consumo X Usos'!$B$184:$C$184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'Consumo X Usos'!$B$185:$C$185</c:f>
              <c:numCache>
                <c:formatCode>###0.0%</c:formatCode>
                <c:ptCount val="2"/>
                <c:pt idx="0">
                  <c:v>0.13185165921300424</c:v>
                </c:pt>
                <c:pt idx="1">
                  <c:v>0.86814834078699521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Uso de aire acondicionado o ventilador en el departamento de Nariño</a:t>
            </a:r>
          </a:p>
        </c:rich>
      </c:tx>
      <c:layout>
        <c:manualLayout>
          <c:xMode val="edge"/>
          <c:yMode val="edge"/>
          <c:x val="0.15922222222222243"/>
          <c:y val="3.7037037037037056E-2"/>
        </c:manualLayout>
      </c:layout>
      <c:overlay val="0"/>
    </c:title>
    <c:autoTitleDeleted val="0"/>
    <c:view3D>
      <c:rotX val="30"/>
      <c:rotY val="14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'Consumo X Usos'!$B$240:$C$240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'Consumo X Usos'!$B$241:$C$241</c:f>
              <c:numCache>
                <c:formatCode>###0.0%</c:formatCode>
                <c:ptCount val="2"/>
                <c:pt idx="0">
                  <c:v>0.13185165921300424</c:v>
                </c:pt>
                <c:pt idx="1">
                  <c:v>0.86814834078699521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empresa en el departamento</a:t>
            </a:r>
          </a:p>
        </c:rich>
      </c:tx>
      <c:layout>
        <c:manualLayout>
          <c:xMode val="edge"/>
          <c:yMode val="edge"/>
          <c:x val="0.10808333333333334"/>
          <c:y val="3.790176227971503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Caracterización!$L$43:$N$43</c:f>
              <c:strCache>
                <c:ptCount val="3"/>
                <c:pt idx="0">
                  <c:v>Hotel</c:v>
                </c:pt>
                <c:pt idx="1">
                  <c:v>Ventas</c:v>
                </c:pt>
                <c:pt idx="2">
                  <c:v>Comida</c:v>
                </c:pt>
              </c:strCache>
            </c:strRef>
          </c:cat>
          <c:val>
            <c:numRef>
              <c:f>Caracterización!$L$45:$N$45</c:f>
              <c:numCache>
                <c:formatCode>###0.0%</c:formatCode>
                <c:ptCount val="3"/>
                <c:pt idx="0">
                  <c:v>1.450555762018987E-2</c:v>
                </c:pt>
                <c:pt idx="1">
                  <c:v>0.88710598331024693</c:v>
                </c:pt>
                <c:pt idx="2">
                  <c:v>9.8388459069563158E-2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Lugar donde se preparan los alimentos</a:t>
            </a:r>
          </a:p>
        </c:rich>
      </c:tx>
      <c:layout/>
      <c:overlay val="0"/>
    </c:title>
    <c:autoTitleDeleted val="0"/>
    <c:view3D>
      <c:rotX val="30"/>
      <c:rotY val="14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2"/>
              <c:layout>
                <c:manualLayout>
                  <c:x val="4.4359142607174037E-2"/>
                  <c:y val="1.838363954505688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'Consumo X Usos'!$J$278:$K$278</c:f>
              <c:strCache>
                <c:ptCount val="2"/>
                <c:pt idx="0">
                  <c:v>Aire libre</c:v>
                </c:pt>
                <c:pt idx="1">
                  <c:v>Cuarto cocina</c:v>
                </c:pt>
              </c:strCache>
            </c:strRef>
          </c:cat>
          <c:val>
            <c:numRef>
              <c:f>'Consumo X Usos'!$J$279:$K$279</c:f>
              <c:numCache>
                <c:formatCode>###0.0%</c:formatCode>
                <c:ptCount val="2"/>
                <c:pt idx="0">
                  <c:v>2.9785617138566298E-2</c:v>
                </c:pt>
                <c:pt idx="1">
                  <c:v>0.9702143828614338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Combustible principal usado para cocinar en el departamento</a:t>
            </a:r>
            <a:r>
              <a:rPr lang="es-CO" baseline="0"/>
              <a:t> de Nariño</a:t>
            </a:r>
            <a:endParaRPr lang="es-CO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'Consumo X Usos'!$B$320:$H$320</c:f>
              <c:strCache>
                <c:ptCount val="7"/>
                <c:pt idx="0">
                  <c:v>Gas propano</c:v>
                </c:pt>
                <c:pt idx="1">
                  <c:v>EE</c:v>
                </c:pt>
                <c:pt idx="2">
                  <c:v>Gasolina</c:v>
                </c:pt>
                <c:pt idx="3">
                  <c:v>Carbón</c:v>
                </c:pt>
                <c:pt idx="4">
                  <c:v>Leña comprada</c:v>
                </c:pt>
                <c:pt idx="5">
                  <c:v>Leña autoapropiada</c:v>
                </c:pt>
                <c:pt idx="6">
                  <c:v>Otro</c:v>
                </c:pt>
              </c:strCache>
            </c:strRef>
          </c:cat>
          <c:val>
            <c:numRef>
              <c:f>'Consumo X Usos'!$B$321:$H$321</c:f>
              <c:numCache>
                <c:formatCode>###0.0%</c:formatCode>
                <c:ptCount val="7"/>
                <c:pt idx="0">
                  <c:v>0.80472797461690937</c:v>
                </c:pt>
                <c:pt idx="1">
                  <c:v>1.4837486659782012E-2</c:v>
                </c:pt>
                <c:pt idx="2">
                  <c:v>4.4731081341529725E-3</c:v>
                </c:pt>
                <c:pt idx="3">
                  <c:v>9.9041230262949739E-3</c:v>
                </c:pt>
                <c:pt idx="4">
                  <c:v>0.11483293088542874</c:v>
                </c:pt>
                <c:pt idx="5">
                  <c:v>0.42141534784031198</c:v>
                </c:pt>
                <c:pt idx="6">
                  <c:v>1.0837253847038142E-3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Uso</a:t>
            </a:r>
            <a:r>
              <a:rPr lang="es-CO" baseline="0"/>
              <a:t> de horno eléctrico para preparación de alimentos por subregión</a:t>
            </a:r>
            <a:endParaRPr lang="es-CO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'Consumo X Usos'!$C$381:$E$381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cat>
            <c:strRef>
              <c:f>'Consumo X Usos'!$A$383:$A$395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'Consumo X Usos'!$E$383:$E$395</c:f>
              <c:numCache>
                <c:formatCode>###0</c:formatCode>
                <c:ptCount val="13"/>
                <c:pt idx="0">
                  <c:v>11.3</c:v>
                </c:pt>
                <c:pt idx="1">
                  <c:v>17.270000000000003</c:v>
                </c:pt>
                <c:pt idx="2">
                  <c:v>0</c:v>
                </c:pt>
                <c:pt idx="3">
                  <c:v>43.8</c:v>
                </c:pt>
                <c:pt idx="4">
                  <c:v>9.5</c:v>
                </c:pt>
                <c:pt idx="5">
                  <c:v>77.25</c:v>
                </c:pt>
                <c:pt idx="6">
                  <c:v>40.160000000000004</c:v>
                </c:pt>
                <c:pt idx="7">
                  <c:v>15.700000000000003</c:v>
                </c:pt>
                <c:pt idx="8">
                  <c:v>23.16</c:v>
                </c:pt>
                <c:pt idx="9">
                  <c:v>63.989999999999995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'Consumo X Usos'!$F$381:$H$381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'Consumo X Usos'!$A$383:$A$395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'Consumo X Usos'!$H$383:$H$395</c:f>
              <c:numCache>
                <c:formatCode>###0</c:formatCode>
                <c:ptCount val="13"/>
                <c:pt idx="0">
                  <c:v>101.69999999999999</c:v>
                </c:pt>
                <c:pt idx="1">
                  <c:v>345.4</c:v>
                </c:pt>
                <c:pt idx="2">
                  <c:v>503.25</c:v>
                </c:pt>
                <c:pt idx="3">
                  <c:v>1207.3399999999997</c:v>
                </c:pt>
                <c:pt idx="4">
                  <c:v>274.5</c:v>
                </c:pt>
                <c:pt idx="5">
                  <c:v>1537.25</c:v>
                </c:pt>
                <c:pt idx="6">
                  <c:v>407.99999999999977</c:v>
                </c:pt>
                <c:pt idx="7">
                  <c:v>162.36999999999995</c:v>
                </c:pt>
                <c:pt idx="8">
                  <c:v>172.62000000000003</c:v>
                </c:pt>
                <c:pt idx="9">
                  <c:v>746.55000000000018</c:v>
                </c:pt>
                <c:pt idx="10">
                  <c:v>113.96000000000006</c:v>
                </c:pt>
                <c:pt idx="11">
                  <c:v>757.89999999999975</c:v>
                </c:pt>
                <c:pt idx="12">
                  <c:v>211.54000000000008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78650624"/>
        <c:axId val="95535104"/>
        <c:axId val="0"/>
      </c:bar3DChart>
      <c:catAx>
        <c:axId val="1786506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5535104"/>
        <c:crosses val="autoZero"/>
        <c:auto val="1"/>
        <c:lblAlgn val="ctr"/>
        <c:lblOffset val="100"/>
        <c:noMultiLvlLbl val="0"/>
      </c:catAx>
      <c:valAx>
        <c:axId val="95535104"/>
        <c:scaling>
          <c:orientation val="minMax"/>
        </c:scaling>
        <c:delete val="0"/>
        <c:axPos val="b"/>
        <c:majorGridlines/>
        <c:numFmt formatCode="###0" sourceLinked="1"/>
        <c:majorTickMark val="none"/>
        <c:minorTickMark val="none"/>
        <c:tickLblPos val="nextTo"/>
        <c:crossAx val="17865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Uso de horno eléctrico</a:t>
            </a:r>
            <a:r>
              <a:rPr lang="es-CO" baseline="0"/>
              <a:t> para preparación de alimentos en el departamento de Nariño</a:t>
            </a:r>
            <a:endParaRPr lang="es-CO"/>
          </a:p>
        </c:rich>
      </c:tx>
      <c:layout/>
      <c:overlay val="0"/>
    </c:title>
    <c:autoTitleDeleted val="0"/>
    <c:view3D>
      <c:rotX val="30"/>
      <c:rotY val="1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'Consumo X Usos'!$B$401:$C$401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'Consumo X Usos'!$B$402:$C$402</c:f>
              <c:numCache>
                <c:formatCode>###0.0%</c:formatCode>
                <c:ptCount val="2"/>
                <c:pt idx="0">
                  <c:v>4.4141947341738097E-2</c:v>
                </c:pt>
                <c:pt idx="1">
                  <c:v>0.95585805265826151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Combustible utilizado para el</a:t>
            </a:r>
            <a:r>
              <a:rPr lang="es-CO" baseline="0"/>
              <a:t> horno por subregión</a:t>
            </a:r>
            <a:endParaRPr lang="es-CO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'Consumo X Usos'!$C$419:$E$419</c:f>
              <c:strCache>
                <c:ptCount val="1"/>
                <c:pt idx="0">
                  <c:v>Gas propano</c:v>
                </c:pt>
              </c:strCache>
            </c:strRef>
          </c:tx>
          <c:invertIfNegative val="0"/>
          <c:cat>
            <c:strRef>
              <c:f>'Consumo X Usos'!$A$421:$A$433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'Consumo X Usos'!$E$421:$E$433</c:f>
              <c:numCache>
                <c:formatCode>###0.0%</c:formatCode>
                <c:ptCount val="13"/>
                <c:pt idx="0" formatCode="###0">
                  <c:v>0</c:v>
                </c:pt>
                <c:pt idx="1">
                  <c:v>362.66999999999996</c:v>
                </c:pt>
                <c:pt idx="2">
                  <c:v>0</c:v>
                </c:pt>
                <c:pt idx="3">
                  <c:v>551.6603839303383</c:v>
                </c:pt>
                <c:pt idx="4">
                  <c:v>0</c:v>
                </c:pt>
                <c:pt idx="5">
                  <c:v>394.45170454545456</c:v>
                </c:pt>
                <c:pt idx="6">
                  <c:v>355.20250996015915</c:v>
                </c:pt>
                <c:pt idx="7">
                  <c:v>0</c:v>
                </c:pt>
                <c:pt idx="8">
                  <c:v>97.890000000000029</c:v>
                </c:pt>
                <c:pt idx="9">
                  <c:v>810.5400000000003</c:v>
                </c:pt>
                <c:pt idx="10">
                  <c:v>113.96000000000006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'Consumo X Usos'!$F$419:$H$419</c:f>
              <c:strCache>
                <c:ptCount val="1"/>
                <c:pt idx="0">
                  <c:v>EE</c:v>
                </c:pt>
              </c:strCache>
            </c:strRef>
          </c:tx>
          <c:invertIfNegative val="0"/>
          <c:cat>
            <c:strRef>
              <c:f>'Consumo X Usos'!$A$421:$A$433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'Consumo X Usos'!$H$421:$H$433</c:f>
              <c:numCache>
                <c:formatCode>###0.0%</c:formatCode>
                <c:ptCount val="13"/>
                <c:pt idx="0" formatCode="###0">
                  <c:v>112.99999999999999</c:v>
                </c:pt>
                <c:pt idx="1">
                  <c:v>0</c:v>
                </c:pt>
                <c:pt idx="2">
                  <c:v>0</c:v>
                </c:pt>
                <c:pt idx="3">
                  <c:v>699.47961606966135</c:v>
                </c:pt>
                <c:pt idx="4">
                  <c:v>284</c:v>
                </c:pt>
                <c:pt idx="5">
                  <c:v>1220.0482954545455</c:v>
                </c:pt>
                <c:pt idx="6">
                  <c:v>92.957490039840593</c:v>
                </c:pt>
                <c:pt idx="7">
                  <c:v>178.06999999999994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'Consumo X Usos'!$I$419:$K$419</c:f>
              <c:strCache>
                <c:ptCount val="1"/>
                <c:pt idx="0">
                  <c:v>Carbón</c:v>
                </c:pt>
              </c:strCache>
            </c:strRef>
          </c:tx>
          <c:invertIfNegative val="0"/>
          <c:cat>
            <c:strRef>
              <c:f>'Consumo X Usos'!$A$421:$A$433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'Consumo X Usos'!$K$421:$K$433</c:f>
              <c:numCache>
                <c:formatCode>###0.0%</c:formatCode>
                <c:ptCount val="13"/>
                <c:pt idx="0" formatCode="###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97.890000000000029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87404288"/>
        <c:axId val="95538560"/>
      </c:barChart>
      <c:catAx>
        <c:axId val="1874042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5538560"/>
        <c:crosses val="autoZero"/>
        <c:auto val="1"/>
        <c:lblAlgn val="ctr"/>
        <c:lblOffset val="100"/>
        <c:noMultiLvlLbl val="0"/>
      </c:catAx>
      <c:valAx>
        <c:axId val="95538560"/>
        <c:scaling>
          <c:orientation val="minMax"/>
        </c:scaling>
        <c:delete val="0"/>
        <c:axPos val="b"/>
        <c:majorGridlines/>
        <c:numFmt formatCode="###0" sourceLinked="1"/>
        <c:majorTickMark val="none"/>
        <c:minorTickMark val="none"/>
        <c:tickLblPos val="nextTo"/>
        <c:crossAx val="187404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Tipo de combustible utilizado</a:t>
            </a:r>
            <a:r>
              <a:rPr lang="es-CO" baseline="0"/>
              <a:t> para el horno en el departamento de Nariño</a:t>
            </a:r>
            <a:endParaRPr lang="es-CO"/>
          </a:p>
        </c:rich>
      </c:tx>
      <c:layout/>
      <c:overlay val="0"/>
    </c:title>
    <c:autoTitleDeleted val="0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'Consumo X Usos'!$B$438:$D$438</c:f>
              <c:strCache>
                <c:ptCount val="3"/>
                <c:pt idx="0">
                  <c:v>Gas propano</c:v>
                </c:pt>
                <c:pt idx="1">
                  <c:v>EE</c:v>
                </c:pt>
                <c:pt idx="2">
                  <c:v>Leña</c:v>
                </c:pt>
              </c:strCache>
            </c:strRef>
          </c:cat>
          <c:val>
            <c:numRef>
              <c:f>'Consumo X Usos'!$B$439:$D$439</c:f>
              <c:numCache>
                <c:formatCode>###0.0%</c:formatCode>
                <c:ptCount val="3"/>
                <c:pt idx="0">
                  <c:v>0.53459158225314807</c:v>
                </c:pt>
                <c:pt idx="1">
                  <c:v>0.42975461067151066</c:v>
                </c:pt>
                <c:pt idx="2">
                  <c:v>3.5653807075340979E-2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Jornada de trabajo</a:t>
            </a:r>
          </a:p>
        </c:rich>
      </c:tx>
      <c:overlay val="0"/>
    </c:title>
    <c:autoTitleDeleted val="0"/>
    <c:view3D>
      <c:rotX val="30"/>
      <c:rotY val="1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Caracterización!$C$104:$G$104</c:f>
              <c:strCache>
                <c:ptCount val="5"/>
                <c:pt idx="0">
                  <c:v>Mañana</c:v>
                </c:pt>
                <c:pt idx="1">
                  <c:v>Tarde</c:v>
                </c:pt>
                <c:pt idx="2">
                  <c:v>Noche</c:v>
                </c:pt>
                <c:pt idx="3">
                  <c:v>Todo el día</c:v>
                </c:pt>
                <c:pt idx="4">
                  <c:v>Otro</c:v>
                </c:pt>
              </c:strCache>
            </c:strRef>
          </c:cat>
          <c:val>
            <c:numRef>
              <c:f>Caracterización!$C$105:$G$105</c:f>
              <c:numCache>
                <c:formatCode>###0.0%</c:formatCode>
                <c:ptCount val="5"/>
                <c:pt idx="0">
                  <c:v>1.8080233099532893E-2</c:v>
                </c:pt>
                <c:pt idx="1">
                  <c:v>3.1714753458193773E-2</c:v>
                </c:pt>
                <c:pt idx="2">
                  <c:v>4.8467280455385155E-3</c:v>
                </c:pt>
                <c:pt idx="3">
                  <c:v>0.90621348432736026</c:v>
                </c:pt>
                <c:pt idx="4">
                  <c:v>3.9144801069374131E-2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Uso del inmueble por subregión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Caracterización!$D$112</c:f>
              <c:strCache>
                <c:ptCount val="1"/>
                <c:pt idx="0">
                  <c:v>Comercial</c:v>
                </c:pt>
              </c:strCache>
            </c:strRef>
          </c:tx>
          <c:invertIfNegative val="0"/>
          <c:cat>
            <c:strRef>
              <c:f>Caracterización!$B$114:$B$126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Caracterización!$F$114:$F$126</c:f>
              <c:numCache>
                <c:formatCode>###0</c:formatCode>
                <c:ptCount val="13"/>
                <c:pt idx="0">
                  <c:v>28.888888888888893</c:v>
                </c:pt>
                <c:pt idx="1">
                  <c:v>10.500000000000004</c:v>
                </c:pt>
                <c:pt idx="2">
                  <c:v>85.78900000000003</c:v>
                </c:pt>
                <c:pt idx="3">
                  <c:v>152.80798407492625</c:v>
                </c:pt>
                <c:pt idx="4">
                  <c:v>102.36193661971832</c:v>
                </c:pt>
                <c:pt idx="5">
                  <c:v>360.20968286525658</c:v>
                </c:pt>
                <c:pt idx="6">
                  <c:v>455.68491647762517</c:v>
                </c:pt>
                <c:pt idx="7">
                  <c:v>19.860016285730332</c:v>
                </c:pt>
                <c:pt idx="8">
                  <c:v>70.998921238124424</c:v>
                </c:pt>
                <c:pt idx="9">
                  <c:v>163.24999999999989</c:v>
                </c:pt>
                <c:pt idx="10">
                  <c:v>13.499999999999991</c:v>
                </c:pt>
                <c:pt idx="11">
                  <c:v>65.131491696322655</c:v>
                </c:pt>
                <c:pt idx="12">
                  <c:v>44.58</c:v>
                </c:pt>
              </c:numCache>
            </c:numRef>
          </c:val>
        </c:ser>
        <c:ser>
          <c:idx val="1"/>
          <c:order val="1"/>
          <c:tx>
            <c:strRef>
              <c:f>Caracterización!$G$112</c:f>
              <c:strCache>
                <c:ptCount val="1"/>
                <c:pt idx="0">
                  <c:v>Comercial/residencial</c:v>
                </c:pt>
              </c:strCache>
            </c:strRef>
          </c:tx>
          <c:invertIfNegative val="0"/>
          <c:cat>
            <c:strRef>
              <c:f>Caracterización!$B$114:$B$126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Sabana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Caracterización!$I$114:$I$126</c:f>
              <c:numCache>
                <c:formatCode>###0</c:formatCode>
                <c:ptCount val="13"/>
                <c:pt idx="0">
                  <c:v>23.111111111111114</c:v>
                </c:pt>
                <c:pt idx="1">
                  <c:v>33.600000000000023</c:v>
                </c:pt>
                <c:pt idx="2">
                  <c:v>148.18100000000004</c:v>
                </c:pt>
                <c:pt idx="3">
                  <c:v>386.75201592507381</c:v>
                </c:pt>
                <c:pt idx="4">
                  <c:v>125.1980633802817</c:v>
                </c:pt>
                <c:pt idx="5">
                  <c:v>913.08031713474134</c:v>
                </c:pt>
                <c:pt idx="6">
                  <c:v>322.07508352237625</c:v>
                </c:pt>
                <c:pt idx="7">
                  <c:v>62.709983714269647</c:v>
                </c:pt>
                <c:pt idx="8">
                  <c:v>100.48107876187555</c:v>
                </c:pt>
                <c:pt idx="9">
                  <c:v>84.889999999999944</c:v>
                </c:pt>
                <c:pt idx="10">
                  <c:v>19.499999999999989</c:v>
                </c:pt>
                <c:pt idx="11">
                  <c:v>174.82850830367732</c:v>
                </c:pt>
                <c:pt idx="12">
                  <c:v>59.44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42340096"/>
        <c:axId val="176789120"/>
        <c:axId val="0"/>
      </c:bar3DChart>
      <c:catAx>
        <c:axId val="142340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76789120"/>
        <c:crosses val="autoZero"/>
        <c:auto val="1"/>
        <c:lblAlgn val="ctr"/>
        <c:lblOffset val="100"/>
        <c:noMultiLvlLbl val="0"/>
      </c:catAx>
      <c:valAx>
        <c:axId val="176789120"/>
        <c:scaling>
          <c:orientation val="minMax"/>
        </c:scaling>
        <c:delete val="0"/>
        <c:axPos val="b"/>
        <c:majorGridlines/>
        <c:numFmt formatCode="###0" sourceLinked="1"/>
        <c:majorTickMark val="none"/>
        <c:minorTickMark val="none"/>
        <c:tickLblPos val="nextTo"/>
        <c:crossAx val="142340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Uso del inmueble en el comercial para el departamento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Caracterización!$B$127</c:f>
              <c:strCache>
                <c:ptCount val="1"/>
                <c:pt idx="0">
                  <c:v>Total departamento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(Caracterización!$E$127,Caracterización!$H$127)</c:f>
              <c:numCache>
                <c:formatCode>###0.0%</c:formatCode>
                <c:ptCount val="2"/>
                <c:pt idx="0">
                  <c:v>0.37169965691348694</c:v>
                </c:pt>
                <c:pt idx="1">
                  <c:v>0.62830034308651261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CO" sz="1100"/>
              <a:t>Fuente</a:t>
            </a:r>
            <a:r>
              <a:rPr lang="es-CO" sz="1100" baseline="0"/>
              <a:t> agua  para el consumo humano en el sector comercial  del departamento de Nariño</a:t>
            </a:r>
            <a:endParaRPr lang="es-CO" sz="11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'Acceso a servicios'!$B$24:$F$24</c:f>
              <c:strCache>
                <c:ptCount val="5"/>
                <c:pt idx="0">
                  <c:v>Acto mpal</c:v>
                </c:pt>
                <c:pt idx="1">
                  <c:v>Acto veredal</c:v>
                </c:pt>
                <c:pt idx="2">
                  <c:v>Pozo con bomba</c:v>
                </c:pt>
                <c:pt idx="3">
                  <c:v>Pozo sin bomba, etc</c:v>
                </c:pt>
                <c:pt idx="4">
                  <c:v>Rio, quebrada</c:v>
                </c:pt>
              </c:strCache>
            </c:strRef>
          </c:cat>
          <c:val>
            <c:numRef>
              <c:f>'Acceso a servicios'!$B$26:$H$26</c:f>
              <c:numCache>
                <c:formatCode>0</c:formatCode>
                <c:ptCount val="7"/>
                <c:pt idx="0">
                  <c:v>1506.4071649899324</c:v>
                </c:pt>
                <c:pt idx="1">
                  <c:v>1940.422380553041</c:v>
                </c:pt>
                <c:pt idx="2">
                  <c:v>0</c:v>
                </c:pt>
                <c:pt idx="3">
                  <c:v>275.32326424977356</c:v>
                </c:pt>
                <c:pt idx="4">
                  <c:v>0</c:v>
                </c:pt>
                <c:pt idx="5">
                  <c:v>275.32326424977356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0772096"/>
        <c:axId val="178737088"/>
        <c:axId val="0"/>
      </c:bar3DChart>
      <c:catAx>
        <c:axId val="16077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8737088"/>
        <c:crosses val="autoZero"/>
        <c:auto val="1"/>
        <c:lblAlgn val="ctr"/>
        <c:lblOffset val="100"/>
        <c:noMultiLvlLbl val="0"/>
      </c:catAx>
      <c:valAx>
        <c:axId val="17873708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1607720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Fuente de agua para consumo humano en el sector comercial  por subregión</a:t>
            </a:r>
          </a:p>
        </c:rich>
      </c:tx>
      <c:layout>
        <c:manualLayout>
          <c:xMode val="edge"/>
          <c:yMode val="edge"/>
          <c:x val="0.13200278618418029"/>
          <c:y val="3.4582132564841501E-2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Acueducto mpal</c:v>
          </c:tx>
          <c:invertIfNegative val="0"/>
          <c:cat>
            <c:strRef>
              <c:f>'Acceso a servicios'!$A$5:$A$17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servicios'!$C$5:$C$17</c:f>
              <c:numCache>
                <c:formatCode>###0.0%</c:formatCode>
                <c:ptCount val="13"/>
                <c:pt idx="0">
                  <c:v>0.8</c:v>
                </c:pt>
                <c:pt idx="1">
                  <c:v>0</c:v>
                </c:pt>
                <c:pt idx="2">
                  <c:v>6.0606060606060608E-2</c:v>
                </c:pt>
                <c:pt idx="3">
                  <c:v>0.40416739933180962</c:v>
                </c:pt>
                <c:pt idx="4">
                  <c:v>0.59859154929577463</c:v>
                </c:pt>
                <c:pt idx="5">
                  <c:v>0.20346856611954162</c:v>
                </c:pt>
                <c:pt idx="6">
                  <c:v>0.61474119710392672</c:v>
                </c:pt>
                <c:pt idx="7">
                  <c:v>0.68136126242488915</c:v>
                </c:pt>
                <c:pt idx="8">
                  <c:v>0.79098360655737698</c:v>
                </c:pt>
                <c:pt idx="9">
                  <c:v>0.70270270270270219</c:v>
                </c:pt>
                <c:pt idx="10">
                  <c:v>0.77272727272727271</c:v>
                </c:pt>
                <c:pt idx="11">
                  <c:v>0.16777939042089993</c:v>
                </c:pt>
                <c:pt idx="12">
                  <c:v>0.57142857142857117</c:v>
                </c:pt>
              </c:numCache>
            </c:numRef>
          </c:val>
        </c:ser>
        <c:ser>
          <c:idx val="1"/>
          <c:order val="1"/>
          <c:tx>
            <c:strRef>
              <c:f>'Acceso a servicios'!#REF!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'Acceso a servicios'!$A$5:$A$17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servicios'!$F$5:$F$17</c:f>
              <c:numCache>
                <c:formatCode>###0.0%</c:formatCode>
                <c:ptCount val="13"/>
                <c:pt idx="0">
                  <c:v>3.3308671160880874E-3</c:v>
                </c:pt>
                <c:pt idx="1">
                  <c:v>5.3451574203171079E-2</c:v>
                </c:pt>
                <c:pt idx="2">
                  <c:v>1.5733188700991295E-2</c:v>
                </c:pt>
                <c:pt idx="3">
                  <c:v>7.320096329856067E-2</c:v>
                </c:pt>
                <c:pt idx="4">
                  <c:v>1.6801719081152296E-2</c:v>
                </c:pt>
                <c:pt idx="5">
                  <c:v>0.18953518191545488</c:v>
                </c:pt>
                <c:pt idx="6">
                  <c:v>0</c:v>
                </c:pt>
                <c:pt idx="7">
                  <c:v>8.3625398303910654E-3</c:v>
                </c:pt>
                <c:pt idx="8">
                  <c:v>4.9609286339612835E-3</c:v>
                </c:pt>
                <c:pt idx="9">
                  <c:v>6.2873801403680431E-3</c:v>
                </c:pt>
                <c:pt idx="10">
                  <c:v>3.8172326684372325E-3</c:v>
                </c:pt>
                <c:pt idx="11">
                  <c:v>9.2960669238999996E-2</c:v>
                </c:pt>
                <c:pt idx="12">
                  <c:v>1.3361788174537433E-2</c:v>
                </c:pt>
              </c:numCache>
            </c:numRef>
          </c:val>
        </c:ser>
        <c:ser>
          <c:idx val="2"/>
          <c:order val="2"/>
          <c:tx>
            <c:strRef>
              <c:f>'Acceso a servicios'!$C$24</c:f>
              <c:strCache>
                <c:ptCount val="1"/>
                <c:pt idx="0">
                  <c:v>Acto veredal</c:v>
                </c:pt>
              </c:strCache>
            </c:strRef>
          </c:tx>
          <c:invertIfNegative val="0"/>
          <c:cat>
            <c:strRef>
              <c:f>'Acceso a servicios'!$A$5:$A$17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servicios'!$I$5:$I$17</c:f>
              <c:numCache>
                <c:formatCode>###0.0%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7.457199034480555E-2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'Acceso a servicios'!#REF!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'Acceso a servicios'!$A$5:$A$17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servicios'!$L$5:$L$17</c:f>
              <c:numCache>
                <c:formatCode>###0.0%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1.1237991929279498E-2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1.2277045609298126E-3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'Acceso a servicios'!$D$24</c:f>
              <c:strCache>
                <c:ptCount val="1"/>
                <c:pt idx="0">
                  <c:v>Pozo con bomba</c:v>
                </c:pt>
              </c:strCache>
            </c:strRef>
          </c:tx>
          <c:invertIfNegative val="0"/>
          <c:cat>
            <c:strRef>
              <c:f>'Acceso a servicios'!$A$5:$A$17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servicios'!$O$5:$O$17</c:f>
              <c:numCache>
                <c:formatCode>###0.0%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7.1569906012501724E-2</c:v>
                </c:pt>
                <c:pt idx="7">
                  <c:v>0</c:v>
                </c:pt>
                <c:pt idx="8">
                  <c:v>0</c:v>
                </c:pt>
                <c:pt idx="9">
                  <c:v>5.4054054054054029E-2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'Acceso a servicios'!#REF!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'Acceso a servicios'!$A$5:$A$17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'Acceso a servicios'!$E$24</c:f>
              <c:strCache>
                <c:ptCount val="1"/>
                <c:pt idx="0">
                  <c:v>Pozo sin bomba, etc</c:v>
                </c:pt>
              </c:strCache>
            </c:strRef>
          </c:tx>
          <c:invertIfNegative val="0"/>
          <c:cat>
            <c:strRef>
              <c:f>'Acceso a servicios'!$A$5:$A$17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'Acceso a servicios'!#REF!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'Acceso a servicios'!$A$5:$A$17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'Acceso a servicios'!$F$24</c:f>
              <c:strCache>
                <c:ptCount val="1"/>
                <c:pt idx="0">
                  <c:v>Rio, quebrada</c:v>
                </c:pt>
              </c:strCache>
            </c:strRef>
          </c:tx>
          <c:invertIfNegative val="0"/>
          <c:cat>
            <c:strRef>
              <c:f>'Acceso a servicios'!$A$5:$A$17</c:f>
              <c:strCache>
                <c:ptCount val="13"/>
                <c:pt idx="0">
                  <c:v>Pie de monte</c:v>
                </c:pt>
                <c:pt idx="1">
                  <c:v>Occidente</c:v>
                </c:pt>
                <c:pt idx="2">
                  <c:v>Pacifico sur</c:v>
                </c:pt>
                <c:pt idx="3">
                  <c:v>Ex Provincia</c:v>
                </c:pt>
                <c:pt idx="4">
                  <c:v>Cordillera</c:v>
                </c:pt>
                <c:pt idx="5">
                  <c:v>Centro</c:v>
                </c:pt>
                <c:pt idx="6">
                  <c:v>Sanquianga</c:v>
                </c:pt>
                <c:pt idx="7">
                  <c:v>Saban</c:v>
                </c:pt>
                <c:pt idx="8">
                  <c:v>Rio Mayo</c:v>
                </c:pt>
                <c:pt idx="9">
                  <c:v>Telembi</c:v>
                </c:pt>
                <c:pt idx="10">
                  <c:v>Abades</c:v>
                </c:pt>
                <c:pt idx="11">
                  <c:v>Juanambu</c:v>
                </c:pt>
                <c:pt idx="12">
                  <c:v>Guambuyaco</c:v>
                </c:pt>
              </c:strCache>
            </c:strRef>
          </c:cat>
          <c:val>
            <c:numRef>
              <c:f>'Acceso a servicios'!#REF!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87536384"/>
        <c:axId val="178738816"/>
      </c:barChart>
      <c:catAx>
        <c:axId val="1875363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78738816"/>
        <c:crosses val="autoZero"/>
        <c:auto val="1"/>
        <c:lblAlgn val="ctr"/>
        <c:lblOffset val="100"/>
        <c:noMultiLvlLbl val="0"/>
      </c:catAx>
      <c:valAx>
        <c:axId val="178738816"/>
        <c:scaling>
          <c:orientation val="minMax"/>
        </c:scaling>
        <c:delete val="0"/>
        <c:axPos val="b"/>
        <c:majorGridlines/>
        <c:numFmt formatCode="###0.0%" sourceLinked="1"/>
        <c:majorTickMark val="none"/>
        <c:minorTickMark val="none"/>
        <c:tickLblPos val="nextTo"/>
        <c:crossAx val="18753638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Cuenta</a:t>
            </a:r>
            <a:r>
              <a:rPr lang="es-CO" baseline="0"/>
              <a:t> con energía eléctrica?</a:t>
            </a:r>
            <a:endParaRPr lang="es-CO"/>
          </a:p>
        </c:rich>
      </c:tx>
      <c:overlay val="0"/>
    </c:title>
    <c:autoTitleDeleted val="0"/>
    <c:view3D>
      <c:rotX val="30"/>
      <c:rotY val="1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446194225722087E-2"/>
          <c:y val="0.14397103705060124"/>
          <c:w val="0.55058114610673659"/>
          <c:h val="0.775963040957089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'Acceso a servicios'!$B$68:$F$68</c:f>
              <c:strCache>
                <c:ptCount val="5"/>
                <c:pt idx="0">
                  <c:v>No utiliza EE</c:v>
                </c:pt>
                <c:pt idx="1">
                  <c:v>Sí, conectado a red pública</c:v>
                </c:pt>
                <c:pt idx="2">
                  <c:v>Sí, a través de planta municipal</c:v>
                </c:pt>
                <c:pt idx="3">
                  <c:v>Sí, a través de planta propia</c:v>
                </c:pt>
                <c:pt idx="4">
                  <c:v>Sí, a través de planta compartida</c:v>
                </c:pt>
              </c:strCache>
            </c:strRef>
          </c:cat>
          <c:val>
            <c:numRef>
              <c:f>'Acceso a servicios'!$B$69:$F$69</c:f>
              <c:numCache>
                <c:formatCode>###0.0%</c:formatCode>
                <c:ptCount val="5"/>
                <c:pt idx="0">
                  <c:v>1.1648752065524043E-2</c:v>
                </c:pt>
                <c:pt idx="1">
                  <c:v>0.91678878400352937</c:v>
                </c:pt>
                <c:pt idx="2">
                  <c:v>6.2284955387602571E-2</c:v>
                </c:pt>
                <c:pt idx="3">
                  <c:v>5.8440998698226724E-3</c:v>
                </c:pt>
                <c:pt idx="4">
                  <c:v>3.4334086735208201E-3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image" Target="../media/image1.png"/><Relationship Id="rId3" Type="http://schemas.openxmlformats.org/officeDocument/2006/relationships/chart" Target="../charts/chart9.xml"/><Relationship Id="rId21" Type="http://schemas.openxmlformats.org/officeDocument/2006/relationships/image" Target="../media/image6.png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image" Target="../media/image5.png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4.xml"/><Relationship Id="rId10" Type="http://schemas.openxmlformats.org/officeDocument/2006/relationships/chart" Target="../charts/chart16.xml"/><Relationship Id="rId19" Type="http://schemas.openxmlformats.org/officeDocument/2006/relationships/image" Target="../media/image2.png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image" Target="../media/image1.png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image" Target="../media/image2.png"/><Relationship Id="rId2" Type="http://schemas.openxmlformats.org/officeDocument/2006/relationships/chart" Target="../charts/chart26.xml"/><Relationship Id="rId16" Type="http://schemas.openxmlformats.org/officeDocument/2006/relationships/image" Target="../media/image9.png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5" Type="http://schemas.openxmlformats.org/officeDocument/2006/relationships/image" Target="../media/image8.png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85725</xdr:rowOff>
    </xdr:from>
    <xdr:to>
      <xdr:col>4</xdr:col>
      <xdr:colOff>828675</xdr:colOff>
      <xdr:row>0</xdr:row>
      <xdr:rowOff>724947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85725"/>
          <a:ext cx="1876425" cy="639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66675</xdr:rowOff>
    </xdr:from>
    <xdr:to>
      <xdr:col>0</xdr:col>
      <xdr:colOff>981075</xdr:colOff>
      <xdr:row>0</xdr:row>
      <xdr:rowOff>733425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1247774</xdr:colOff>
      <xdr:row>0</xdr:row>
      <xdr:rowOff>85725</xdr:rowOff>
    </xdr:from>
    <xdr:to>
      <xdr:col>3</xdr:col>
      <xdr:colOff>352425</xdr:colOff>
      <xdr:row>0</xdr:row>
      <xdr:rowOff>685800</xdr:rowOff>
    </xdr:to>
    <xdr:sp macro="" textlink="">
      <xdr:nvSpPr>
        <xdr:cNvPr id="4" name="3 CuadroTexto"/>
        <xdr:cNvSpPr txBox="1"/>
      </xdr:nvSpPr>
      <xdr:spPr>
        <a:xfrm>
          <a:off x="1247774" y="85725"/>
          <a:ext cx="280035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ANÁLISIS ENERGÉTICO</a:t>
          </a: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 SOCIAL</a:t>
          </a:r>
          <a:endParaRPr lang="es-CO" sz="9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9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ENCUESTAS -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</a:t>
          </a:r>
          <a:endParaRPr lang="es-CO" sz="900">
            <a:effectLst/>
          </a:endParaRPr>
        </a:p>
      </xdr:txBody>
    </xdr:sp>
    <xdr:clientData/>
  </xdr:twoCellAnchor>
  <xdr:twoCellAnchor editAs="oneCell">
    <xdr:from>
      <xdr:col>0</xdr:col>
      <xdr:colOff>152401</xdr:colOff>
      <xdr:row>24</xdr:row>
      <xdr:rowOff>85725</xdr:rowOff>
    </xdr:from>
    <xdr:to>
      <xdr:col>4</xdr:col>
      <xdr:colOff>847726</xdr:colOff>
      <xdr:row>24</xdr:row>
      <xdr:rowOff>674151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5829300"/>
          <a:ext cx="5467350" cy="588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636814</xdr:colOff>
      <xdr:row>19</xdr:row>
      <xdr:rowOff>127908</xdr:rowOff>
    </xdr:from>
    <xdr:to>
      <xdr:col>19</xdr:col>
      <xdr:colOff>687159</xdr:colOff>
      <xdr:row>37</xdr:row>
      <xdr:rowOff>13607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266699</xdr:colOff>
      <xdr:row>20</xdr:row>
      <xdr:rowOff>4763</xdr:rowOff>
    </xdr:from>
    <xdr:to>
      <xdr:col>8</xdr:col>
      <xdr:colOff>452436</xdr:colOff>
      <xdr:row>36</xdr:row>
      <xdr:rowOff>100013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931409</xdr:colOff>
      <xdr:row>45</xdr:row>
      <xdr:rowOff>130967</xdr:rowOff>
    </xdr:from>
    <xdr:to>
      <xdr:col>15</xdr:col>
      <xdr:colOff>23813</xdr:colOff>
      <xdr:row>60</xdr:row>
      <xdr:rowOff>23811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589190</xdr:colOff>
      <xdr:row>89</xdr:row>
      <xdr:rowOff>136072</xdr:rowOff>
    </xdr:from>
    <xdr:to>
      <xdr:col>18</xdr:col>
      <xdr:colOff>589190</xdr:colOff>
      <xdr:row>104</xdr:row>
      <xdr:rowOff>2722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257174</xdr:colOff>
      <xdr:row>110</xdr:row>
      <xdr:rowOff>142875</xdr:rowOff>
    </xdr:from>
    <xdr:to>
      <xdr:col>17</xdr:col>
      <xdr:colOff>19049</xdr:colOff>
      <xdr:row>128</xdr:row>
      <xdr:rowOff>104775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233363</xdr:colOff>
      <xdr:row>110</xdr:row>
      <xdr:rowOff>183697</xdr:rowOff>
    </xdr:from>
    <xdr:to>
      <xdr:col>23</xdr:col>
      <xdr:colOff>233363</xdr:colOff>
      <xdr:row>124</xdr:row>
      <xdr:rowOff>110219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142875</xdr:colOff>
      <xdr:row>130</xdr:row>
      <xdr:rowOff>63499</xdr:rowOff>
    </xdr:from>
    <xdr:to>
      <xdr:col>5</xdr:col>
      <xdr:colOff>630250</xdr:colOff>
      <xdr:row>134</xdr:row>
      <xdr:rowOff>47624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6939874"/>
          <a:ext cx="6047594" cy="650875"/>
        </a:xfrm>
        <a:prstGeom prst="rect">
          <a:avLst/>
        </a:prstGeom>
      </xdr:spPr>
    </xdr:pic>
    <xdr:clientData/>
  </xdr:twoCellAnchor>
  <xdr:twoCellAnchor editAs="oneCell">
    <xdr:from>
      <xdr:col>16</xdr:col>
      <xdr:colOff>692150</xdr:colOff>
      <xdr:row>130</xdr:row>
      <xdr:rowOff>57149</xdr:rowOff>
    </xdr:from>
    <xdr:to>
      <xdr:col>22</xdr:col>
      <xdr:colOff>631837</xdr:colOff>
      <xdr:row>134</xdr:row>
      <xdr:rowOff>41274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3275" y="26933524"/>
          <a:ext cx="6047594" cy="650875"/>
        </a:xfrm>
        <a:prstGeom prst="rect">
          <a:avLst/>
        </a:prstGeom>
      </xdr:spPr>
    </xdr:pic>
    <xdr:clientData/>
  </xdr:twoCellAnchor>
  <xdr:twoCellAnchor editAs="oneCell">
    <xdr:from>
      <xdr:col>20</xdr:col>
      <xdr:colOff>226219</xdr:colOff>
      <xdr:row>0</xdr:row>
      <xdr:rowOff>90484</xdr:rowOff>
    </xdr:from>
    <xdr:to>
      <xdr:col>24</xdr:col>
      <xdr:colOff>626961</xdr:colOff>
      <xdr:row>0</xdr:row>
      <xdr:rowOff>1265331</xdr:rowOff>
    </xdr:to>
    <xdr:pic>
      <xdr:nvPicPr>
        <xdr:cNvPr id="15" name="3 Imagen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1157" y="90484"/>
          <a:ext cx="3448742" cy="1174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166683</xdr:colOff>
      <xdr:row>0</xdr:row>
      <xdr:rowOff>71176</xdr:rowOff>
    </xdr:from>
    <xdr:to>
      <xdr:col>1</xdr:col>
      <xdr:colOff>593951</xdr:colOff>
      <xdr:row>0</xdr:row>
      <xdr:rowOff>1262061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3" y="71176"/>
          <a:ext cx="1582174" cy="1190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261939</xdr:colOff>
      <xdr:row>0</xdr:row>
      <xdr:rowOff>209548</xdr:rowOff>
    </xdr:from>
    <xdr:to>
      <xdr:col>14</xdr:col>
      <xdr:colOff>357188</xdr:colOff>
      <xdr:row>0</xdr:row>
      <xdr:rowOff>1000124</xdr:rowOff>
    </xdr:to>
    <xdr:sp macro="" textlink="">
      <xdr:nvSpPr>
        <xdr:cNvPr id="17" name="16 CuadroTexto"/>
        <xdr:cNvSpPr txBox="1"/>
      </xdr:nvSpPr>
      <xdr:spPr>
        <a:xfrm>
          <a:off x="8715377" y="209548"/>
          <a:ext cx="6072186" cy="790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CARACTERIZACIÓN - </a:t>
          </a:r>
          <a:r>
            <a:rPr lang="es-CO" sz="14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COMERCIAL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13608</xdr:colOff>
      <xdr:row>21</xdr:row>
      <xdr:rowOff>163286</xdr:rowOff>
    </xdr:from>
    <xdr:to>
      <xdr:col>17</xdr:col>
      <xdr:colOff>746352</xdr:colOff>
      <xdr:row>37</xdr:row>
      <xdr:rowOff>77561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28575</xdr:colOff>
      <xdr:row>2</xdr:row>
      <xdr:rowOff>52388</xdr:rowOff>
    </xdr:from>
    <xdr:to>
      <xdr:col>23</xdr:col>
      <xdr:colOff>1304925</xdr:colOff>
      <xdr:row>17</xdr:row>
      <xdr:rowOff>23813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776287</xdr:colOff>
      <xdr:row>65</xdr:row>
      <xdr:rowOff>185739</xdr:rowOff>
    </xdr:from>
    <xdr:to>
      <xdr:col>15</xdr:col>
      <xdr:colOff>42861</xdr:colOff>
      <xdr:row>81</xdr:row>
      <xdr:rowOff>80964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28575</xdr:colOff>
      <xdr:row>40</xdr:row>
      <xdr:rowOff>28574</xdr:rowOff>
    </xdr:from>
    <xdr:to>
      <xdr:col>24</xdr:col>
      <xdr:colOff>1004887</xdr:colOff>
      <xdr:row>60</xdr:row>
      <xdr:rowOff>300036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224519</xdr:colOff>
      <xdr:row>186</xdr:row>
      <xdr:rowOff>180975</xdr:rowOff>
    </xdr:from>
    <xdr:to>
      <xdr:col>9</xdr:col>
      <xdr:colOff>40822</xdr:colOff>
      <xdr:row>200</xdr:row>
      <xdr:rowOff>163286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487135</xdr:colOff>
      <xdr:row>165</xdr:row>
      <xdr:rowOff>176892</xdr:rowOff>
    </xdr:from>
    <xdr:to>
      <xdr:col>17</xdr:col>
      <xdr:colOff>649060</xdr:colOff>
      <xdr:row>184</xdr:row>
      <xdr:rowOff>81642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514350</xdr:colOff>
      <xdr:row>250</xdr:row>
      <xdr:rowOff>0</xdr:rowOff>
    </xdr:from>
    <xdr:to>
      <xdr:col>10</xdr:col>
      <xdr:colOff>449036</xdr:colOff>
      <xdr:row>261</xdr:row>
      <xdr:rowOff>27214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34016</xdr:colOff>
      <xdr:row>227</xdr:row>
      <xdr:rowOff>185056</xdr:rowOff>
    </xdr:from>
    <xdr:to>
      <xdr:col>22</xdr:col>
      <xdr:colOff>191860</xdr:colOff>
      <xdr:row>250</xdr:row>
      <xdr:rowOff>54427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1336222</xdr:colOff>
      <xdr:row>307</xdr:row>
      <xdr:rowOff>187778</xdr:rowOff>
    </xdr:from>
    <xdr:to>
      <xdr:col>12</xdr:col>
      <xdr:colOff>993322</xdr:colOff>
      <xdr:row>322</xdr:row>
      <xdr:rowOff>68035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556532</xdr:colOff>
      <xdr:row>287</xdr:row>
      <xdr:rowOff>20410</xdr:rowOff>
    </xdr:from>
    <xdr:to>
      <xdr:col>29</xdr:col>
      <xdr:colOff>385082</xdr:colOff>
      <xdr:row>304</xdr:row>
      <xdr:rowOff>178254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294594</xdr:colOff>
      <xdr:row>394</xdr:row>
      <xdr:rowOff>137434</xdr:rowOff>
    </xdr:from>
    <xdr:to>
      <xdr:col>5</xdr:col>
      <xdr:colOff>68035</xdr:colOff>
      <xdr:row>409</xdr:row>
      <xdr:rowOff>244930</xdr:rowOff>
    </xdr:to>
    <xdr:graphicFrame macro="">
      <xdr:nvGraphicFramePr>
        <xdr:cNvPr id="24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137432</xdr:colOff>
      <xdr:row>394</xdr:row>
      <xdr:rowOff>95251</xdr:rowOff>
    </xdr:from>
    <xdr:to>
      <xdr:col>10</xdr:col>
      <xdr:colOff>870858</xdr:colOff>
      <xdr:row>409</xdr:row>
      <xdr:rowOff>231322</xdr:rowOff>
    </xdr:to>
    <xdr:graphicFrame macro="">
      <xdr:nvGraphicFramePr>
        <xdr:cNvPr id="25" name="2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136071</xdr:colOff>
      <xdr:row>394</xdr:row>
      <xdr:rowOff>136070</xdr:rowOff>
    </xdr:from>
    <xdr:to>
      <xdr:col>17</xdr:col>
      <xdr:colOff>136072</xdr:colOff>
      <xdr:row>409</xdr:row>
      <xdr:rowOff>312964</xdr:rowOff>
    </xdr:to>
    <xdr:graphicFrame macro="">
      <xdr:nvGraphicFramePr>
        <xdr:cNvPr id="26" name="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723900</xdr:colOff>
      <xdr:row>394</xdr:row>
      <xdr:rowOff>163285</xdr:rowOff>
    </xdr:from>
    <xdr:to>
      <xdr:col>22</xdr:col>
      <xdr:colOff>1455964</xdr:colOff>
      <xdr:row>409</xdr:row>
      <xdr:rowOff>425902</xdr:rowOff>
    </xdr:to>
    <xdr:graphicFrame macro="">
      <xdr:nvGraphicFramePr>
        <xdr:cNvPr id="27" name="2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434747</xdr:colOff>
      <xdr:row>364</xdr:row>
      <xdr:rowOff>83003</xdr:rowOff>
    </xdr:from>
    <xdr:to>
      <xdr:col>6</xdr:col>
      <xdr:colOff>408215</xdr:colOff>
      <xdr:row>385</xdr:row>
      <xdr:rowOff>81643</xdr:rowOff>
    </xdr:to>
    <xdr:graphicFrame macro="">
      <xdr:nvGraphicFramePr>
        <xdr:cNvPr id="28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1020536</xdr:colOff>
      <xdr:row>364</xdr:row>
      <xdr:rowOff>79600</xdr:rowOff>
    </xdr:from>
    <xdr:to>
      <xdr:col>23</xdr:col>
      <xdr:colOff>1244374</xdr:colOff>
      <xdr:row>385</xdr:row>
      <xdr:rowOff>27214</xdr:rowOff>
    </xdr:to>
    <xdr:graphicFrame macro="">
      <xdr:nvGraphicFramePr>
        <xdr:cNvPr id="30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598715</xdr:colOff>
      <xdr:row>364</xdr:row>
      <xdr:rowOff>70754</xdr:rowOff>
    </xdr:from>
    <xdr:to>
      <xdr:col>33</xdr:col>
      <xdr:colOff>40822</xdr:colOff>
      <xdr:row>385</xdr:row>
      <xdr:rowOff>40822</xdr:rowOff>
    </xdr:to>
    <xdr:graphicFrame macro="">
      <xdr:nvGraphicFramePr>
        <xdr:cNvPr id="31" name="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34</xdr:col>
      <xdr:colOff>497252</xdr:colOff>
      <xdr:row>0</xdr:row>
      <xdr:rowOff>119064</xdr:rowOff>
    </xdr:from>
    <xdr:to>
      <xdr:col>38</xdr:col>
      <xdr:colOff>484087</xdr:colOff>
      <xdr:row>0</xdr:row>
      <xdr:rowOff>1143000</xdr:rowOff>
    </xdr:to>
    <xdr:pic>
      <xdr:nvPicPr>
        <xdr:cNvPr id="32" name="3 Imagen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57466" y="119064"/>
          <a:ext cx="3034835" cy="1023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368167</xdr:colOff>
      <xdr:row>0</xdr:row>
      <xdr:rowOff>81643</xdr:rowOff>
    </xdr:from>
    <xdr:to>
      <xdr:col>1</xdr:col>
      <xdr:colOff>721179</xdr:colOff>
      <xdr:row>0</xdr:row>
      <xdr:rowOff>1144590</xdr:rowOff>
    </xdr:to>
    <xdr:pic>
      <xdr:nvPicPr>
        <xdr:cNvPr id="33" name="32 Imagen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67" y="81643"/>
          <a:ext cx="1414369" cy="1062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595316</xdr:colOff>
      <xdr:row>0</xdr:row>
      <xdr:rowOff>190502</xdr:rowOff>
    </xdr:from>
    <xdr:to>
      <xdr:col>12</xdr:col>
      <xdr:colOff>762003</xdr:colOff>
      <xdr:row>0</xdr:row>
      <xdr:rowOff>981077</xdr:rowOff>
    </xdr:to>
    <xdr:sp macro="" textlink="">
      <xdr:nvSpPr>
        <xdr:cNvPr id="34" name="33 CuadroTexto"/>
        <xdr:cNvSpPr txBox="1"/>
      </xdr:nvSpPr>
      <xdr:spPr>
        <a:xfrm>
          <a:off x="7453316" y="190502"/>
          <a:ext cx="6548437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ACCESO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 A SERVICIOS</a:t>
          </a: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 - </a:t>
          </a:r>
          <a:r>
            <a:rPr lang="es-CO" sz="14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COMERCIAL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533404</xdr:colOff>
      <xdr:row>0</xdr:row>
      <xdr:rowOff>223839</xdr:rowOff>
    </xdr:from>
    <xdr:to>
      <xdr:col>29</xdr:col>
      <xdr:colOff>604841</xdr:colOff>
      <xdr:row>0</xdr:row>
      <xdr:rowOff>1014414</xdr:rowOff>
    </xdr:to>
    <xdr:sp macro="" textlink="">
      <xdr:nvSpPr>
        <xdr:cNvPr id="35" name="34 CuadroTexto"/>
        <xdr:cNvSpPr txBox="1"/>
      </xdr:nvSpPr>
      <xdr:spPr>
        <a:xfrm>
          <a:off x="25679404" y="223839"/>
          <a:ext cx="6548437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ACCESO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 A SERVICIOS</a:t>
          </a: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 - </a:t>
          </a:r>
          <a:r>
            <a:rPr lang="es-CO" sz="14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COMERCIAL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190500</xdr:colOff>
      <xdr:row>410</xdr:row>
      <xdr:rowOff>171450</xdr:rowOff>
    </xdr:from>
    <xdr:to>
      <xdr:col>5</xdr:col>
      <xdr:colOff>661207</xdr:colOff>
      <xdr:row>410</xdr:row>
      <xdr:rowOff>822325</xdr:rowOff>
    </xdr:to>
    <xdr:pic>
      <xdr:nvPicPr>
        <xdr:cNvPr id="36" name="35 Imagen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3173550"/>
          <a:ext cx="6071407" cy="650875"/>
        </a:xfrm>
        <a:prstGeom prst="rect">
          <a:avLst/>
        </a:prstGeom>
      </xdr:spPr>
    </xdr:pic>
    <xdr:clientData/>
  </xdr:twoCellAnchor>
  <xdr:twoCellAnchor editAs="oneCell">
    <xdr:from>
      <xdr:col>30</xdr:col>
      <xdr:colOff>666750</xdr:colOff>
      <xdr:row>410</xdr:row>
      <xdr:rowOff>114300</xdr:rowOff>
    </xdr:from>
    <xdr:to>
      <xdr:col>38</xdr:col>
      <xdr:colOff>642157</xdr:colOff>
      <xdr:row>410</xdr:row>
      <xdr:rowOff>765175</xdr:rowOff>
    </xdr:to>
    <xdr:pic>
      <xdr:nvPicPr>
        <xdr:cNvPr id="37" name="36 Imagen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23200" y="93116400"/>
          <a:ext cx="6071407" cy="650875"/>
        </a:xfrm>
        <a:prstGeom prst="rect">
          <a:avLst/>
        </a:prstGeom>
      </xdr:spPr>
    </xdr:pic>
    <xdr:clientData/>
  </xdr:twoCellAnchor>
  <xdr:twoCellAnchor editAs="oneCell">
    <xdr:from>
      <xdr:col>13</xdr:col>
      <xdr:colOff>674646</xdr:colOff>
      <xdr:row>410</xdr:row>
      <xdr:rowOff>142876</xdr:rowOff>
    </xdr:from>
    <xdr:to>
      <xdr:col>19</xdr:col>
      <xdr:colOff>777053</xdr:colOff>
      <xdr:row>410</xdr:row>
      <xdr:rowOff>793751</xdr:rowOff>
    </xdr:to>
    <xdr:pic>
      <xdr:nvPicPr>
        <xdr:cNvPr id="40" name="39 Imagen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7896" y="89320689"/>
          <a:ext cx="6079345" cy="650875"/>
        </a:xfrm>
        <a:prstGeom prst="rect">
          <a:avLst/>
        </a:prstGeom>
      </xdr:spPr>
    </xdr:pic>
    <xdr:clientData/>
  </xdr:twoCellAnchor>
  <xdr:twoCellAnchor>
    <xdr:from>
      <xdr:col>7</xdr:col>
      <xdr:colOff>1496786</xdr:colOff>
      <xdr:row>364</xdr:row>
      <xdr:rowOff>81641</xdr:rowOff>
    </xdr:from>
    <xdr:to>
      <xdr:col>14</xdr:col>
      <xdr:colOff>598716</xdr:colOff>
      <xdr:row>385</xdr:row>
      <xdr:rowOff>54429</xdr:rowOff>
    </xdr:to>
    <xdr:graphicFrame macro="">
      <xdr:nvGraphicFramePr>
        <xdr:cNvPr id="41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69</xdr:row>
      <xdr:rowOff>9524</xdr:rowOff>
    </xdr:from>
    <xdr:to>
      <xdr:col>16</xdr:col>
      <xdr:colOff>409575</xdr:colOff>
      <xdr:row>86</xdr:row>
      <xdr:rowOff>47624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88</xdr:row>
      <xdr:rowOff>180975</xdr:rowOff>
    </xdr:from>
    <xdr:to>
      <xdr:col>7</xdr:col>
      <xdr:colOff>742950</xdr:colOff>
      <xdr:row>99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892968</xdr:colOff>
      <xdr:row>161</xdr:row>
      <xdr:rowOff>2381</xdr:rowOff>
    </xdr:from>
    <xdr:to>
      <xdr:col>16</xdr:col>
      <xdr:colOff>640556</xdr:colOff>
      <xdr:row>178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7143</xdr:colOff>
      <xdr:row>181</xdr:row>
      <xdr:rowOff>183356</xdr:rowOff>
    </xdr:from>
    <xdr:to>
      <xdr:col>8</xdr:col>
      <xdr:colOff>11906</xdr:colOff>
      <xdr:row>192</xdr:row>
      <xdr:rowOff>11906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404814</xdr:colOff>
      <xdr:row>238</xdr:row>
      <xdr:rowOff>11906</xdr:rowOff>
    </xdr:from>
    <xdr:to>
      <xdr:col>8</xdr:col>
      <xdr:colOff>452437</xdr:colOff>
      <xdr:row>247</xdr:row>
      <xdr:rowOff>166688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771528</xdr:colOff>
      <xdr:row>279</xdr:row>
      <xdr:rowOff>107156</xdr:rowOff>
    </xdr:from>
    <xdr:to>
      <xdr:col>11</xdr:col>
      <xdr:colOff>1059658</xdr:colOff>
      <xdr:row>293</xdr:row>
      <xdr:rowOff>107156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235746</xdr:colOff>
      <xdr:row>317</xdr:row>
      <xdr:rowOff>178595</xdr:rowOff>
    </xdr:from>
    <xdr:to>
      <xdr:col>13</xdr:col>
      <xdr:colOff>833439</xdr:colOff>
      <xdr:row>327</xdr:row>
      <xdr:rowOff>130970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204788</xdr:colOff>
      <xdr:row>379</xdr:row>
      <xdr:rowOff>11906</xdr:rowOff>
    </xdr:from>
    <xdr:to>
      <xdr:col>16</xdr:col>
      <xdr:colOff>642937</xdr:colOff>
      <xdr:row>395</xdr:row>
      <xdr:rowOff>178594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907256</xdr:colOff>
      <xdr:row>399</xdr:row>
      <xdr:rowOff>14288</xdr:rowOff>
    </xdr:from>
    <xdr:to>
      <xdr:col>8</xdr:col>
      <xdr:colOff>369093</xdr:colOff>
      <xdr:row>412</xdr:row>
      <xdr:rowOff>11906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819150</xdr:colOff>
      <xdr:row>417</xdr:row>
      <xdr:rowOff>133350</xdr:rowOff>
    </xdr:from>
    <xdr:to>
      <xdr:col>19</xdr:col>
      <xdr:colOff>342900</xdr:colOff>
      <xdr:row>435</xdr:row>
      <xdr:rowOff>104775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759619</xdr:colOff>
      <xdr:row>435</xdr:row>
      <xdr:rowOff>173830</xdr:rowOff>
    </xdr:from>
    <xdr:to>
      <xdr:col>8</xdr:col>
      <xdr:colOff>750093</xdr:colOff>
      <xdr:row>448</xdr:row>
      <xdr:rowOff>59531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190500</xdr:colOff>
      <xdr:row>0</xdr:row>
      <xdr:rowOff>171450</xdr:rowOff>
    </xdr:from>
    <xdr:to>
      <xdr:col>1</xdr:col>
      <xdr:colOff>92450</xdr:colOff>
      <xdr:row>0</xdr:row>
      <xdr:rowOff>1200150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71450"/>
          <a:ext cx="1368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819150</xdr:colOff>
      <xdr:row>0</xdr:row>
      <xdr:rowOff>285750</xdr:rowOff>
    </xdr:from>
    <xdr:to>
      <xdr:col>7</xdr:col>
      <xdr:colOff>618444</xdr:colOff>
      <xdr:row>0</xdr:row>
      <xdr:rowOff>1076325</xdr:rowOff>
    </xdr:to>
    <xdr:sp macro="" textlink="">
      <xdr:nvSpPr>
        <xdr:cNvPr id="17" name="16 CuadroTexto"/>
        <xdr:cNvSpPr txBox="1"/>
      </xdr:nvSpPr>
      <xdr:spPr>
        <a:xfrm>
          <a:off x="2286000" y="285750"/>
          <a:ext cx="6562044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CONSUMO POR USOS - </a:t>
          </a:r>
          <a:r>
            <a:rPr lang="es-CO" sz="14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COMERCIAL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53</xdr:col>
      <xdr:colOff>323850</xdr:colOff>
      <xdr:row>0</xdr:row>
      <xdr:rowOff>171450</xdr:rowOff>
    </xdr:from>
    <xdr:to>
      <xdr:col>62</xdr:col>
      <xdr:colOff>27894</xdr:colOff>
      <xdr:row>0</xdr:row>
      <xdr:rowOff>962025</xdr:rowOff>
    </xdr:to>
    <xdr:sp macro="" textlink="">
      <xdr:nvSpPr>
        <xdr:cNvPr id="18" name="17 CuadroTexto"/>
        <xdr:cNvSpPr txBox="1"/>
      </xdr:nvSpPr>
      <xdr:spPr>
        <a:xfrm>
          <a:off x="49644300" y="171450"/>
          <a:ext cx="6562044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CONSUMO POR USOS - </a:t>
          </a:r>
          <a:r>
            <a:rPr lang="es-CO" sz="14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COMERCIAL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62</xdr:col>
      <xdr:colOff>552450</xdr:colOff>
      <xdr:row>0</xdr:row>
      <xdr:rowOff>152400</xdr:rowOff>
    </xdr:from>
    <xdr:to>
      <xdr:col>66</xdr:col>
      <xdr:colOff>539285</xdr:colOff>
      <xdr:row>0</xdr:row>
      <xdr:rowOff>1176336</xdr:rowOff>
    </xdr:to>
    <xdr:pic>
      <xdr:nvPicPr>
        <xdr:cNvPr id="19" name="3 Imagen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30900" y="152400"/>
          <a:ext cx="3034835" cy="1023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142875</xdr:colOff>
      <xdr:row>0</xdr:row>
      <xdr:rowOff>190500</xdr:rowOff>
    </xdr:from>
    <xdr:to>
      <xdr:col>32</xdr:col>
      <xdr:colOff>456519</xdr:colOff>
      <xdr:row>0</xdr:row>
      <xdr:rowOff>981075</xdr:rowOff>
    </xdr:to>
    <xdr:sp macro="" textlink="">
      <xdr:nvSpPr>
        <xdr:cNvPr id="20" name="19 CuadroTexto"/>
        <xdr:cNvSpPr txBox="1"/>
      </xdr:nvSpPr>
      <xdr:spPr>
        <a:xfrm>
          <a:off x="26717625" y="190500"/>
          <a:ext cx="6552519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CONSUMO POR USOS - </a:t>
          </a:r>
          <a:r>
            <a:rPr lang="es-CO" sz="14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COMERCIAL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317500</xdr:colOff>
      <xdr:row>497</xdr:row>
      <xdr:rowOff>508000</xdr:rowOff>
    </xdr:from>
    <xdr:to>
      <xdr:col>5</xdr:col>
      <xdr:colOff>419907</xdr:colOff>
      <xdr:row>497</xdr:row>
      <xdr:rowOff>1158875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116699393"/>
          <a:ext cx="6089550" cy="650875"/>
        </a:xfrm>
        <a:prstGeom prst="rect">
          <a:avLst/>
        </a:prstGeom>
      </xdr:spPr>
    </xdr:pic>
    <xdr:clientData/>
  </xdr:twoCellAnchor>
  <xdr:twoCellAnchor editAs="oneCell">
    <xdr:from>
      <xdr:col>58</xdr:col>
      <xdr:colOff>457200</xdr:colOff>
      <xdr:row>497</xdr:row>
      <xdr:rowOff>533400</xdr:rowOff>
    </xdr:from>
    <xdr:to>
      <xdr:col>66</xdr:col>
      <xdr:colOff>464357</xdr:colOff>
      <xdr:row>497</xdr:row>
      <xdr:rowOff>1184275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84236" y="116724793"/>
          <a:ext cx="6103157" cy="650875"/>
        </a:xfrm>
        <a:prstGeom prst="rect">
          <a:avLst/>
        </a:prstGeom>
      </xdr:spPr>
    </xdr:pic>
    <xdr:clientData/>
  </xdr:twoCellAnchor>
  <xdr:twoCellAnchor editAs="oneCell">
    <xdr:from>
      <xdr:col>24</xdr:col>
      <xdr:colOff>738188</xdr:colOff>
      <xdr:row>497</xdr:row>
      <xdr:rowOff>476254</xdr:rowOff>
    </xdr:from>
    <xdr:to>
      <xdr:col>31</xdr:col>
      <xdr:colOff>364345</xdr:colOff>
      <xdr:row>497</xdr:row>
      <xdr:rowOff>1127129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46831" y="116667647"/>
          <a:ext cx="6116764" cy="650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opLeftCell="A10" workbookViewId="0">
      <selection activeCell="A2" sqref="A2:A24"/>
    </sheetView>
  </sheetViews>
  <sheetFormatPr baseColWidth="10" defaultRowHeight="15" x14ac:dyDescent="0.25"/>
  <cols>
    <col min="1" max="1" width="20.7109375" style="21" customWidth="1"/>
    <col min="2" max="2" width="17.85546875" style="22" customWidth="1"/>
    <col min="3" max="3" width="12.5703125" style="23" customWidth="1"/>
    <col min="4" max="4" width="20.42578125" style="22" customWidth="1"/>
    <col min="5" max="5" width="14.42578125" style="22" customWidth="1"/>
  </cols>
  <sheetData>
    <row r="1" spans="1:5" ht="66.75" customHeight="1" x14ac:dyDescent="0.25">
      <c r="A1" s="111"/>
      <c r="B1" s="112"/>
      <c r="C1" s="112"/>
      <c r="D1" s="112"/>
      <c r="E1" s="113"/>
    </row>
    <row r="2" spans="1:5" ht="25.5" x14ac:dyDescent="0.25">
      <c r="A2" s="2" t="s">
        <v>7</v>
      </c>
      <c r="B2" s="2" t="s">
        <v>139</v>
      </c>
      <c r="C2" s="2" t="s">
        <v>115</v>
      </c>
      <c r="D2" s="2" t="s">
        <v>138</v>
      </c>
      <c r="E2" s="2" t="s">
        <v>137</v>
      </c>
    </row>
    <row r="3" spans="1:5" x14ac:dyDescent="0.25">
      <c r="A3" s="2" t="s">
        <v>8</v>
      </c>
      <c r="B3" s="11">
        <v>10</v>
      </c>
      <c r="C3" s="12" t="s">
        <v>132</v>
      </c>
      <c r="D3" s="11">
        <v>10</v>
      </c>
      <c r="E3" s="13">
        <v>5.2</v>
      </c>
    </row>
    <row r="4" spans="1:5" x14ac:dyDescent="0.25">
      <c r="A4" s="2" t="s">
        <v>201</v>
      </c>
      <c r="B4" s="11">
        <v>21</v>
      </c>
      <c r="C4" s="12" t="s">
        <v>134</v>
      </c>
      <c r="D4" s="11">
        <v>21</v>
      </c>
      <c r="E4" s="13">
        <v>2.1</v>
      </c>
    </row>
    <row r="5" spans="1:5" x14ac:dyDescent="0.25">
      <c r="A5" s="2" t="s">
        <v>10</v>
      </c>
      <c r="B5" s="11">
        <v>33</v>
      </c>
      <c r="C5" s="12" t="s">
        <v>136</v>
      </c>
      <c r="D5" s="11">
        <v>33</v>
      </c>
      <c r="E5" s="13">
        <v>7.09</v>
      </c>
    </row>
    <row r="6" spans="1:5" ht="25.5" customHeight="1" x14ac:dyDescent="0.25">
      <c r="A6" s="114" t="s">
        <v>204</v>
      </c>
      <c r="B6" s="118">
        <v>95</v>
      </c>
      <c r="C6" s="12" t="s">
        <v>124</v>
      </c>
      <c r="D6" s="11">
        <v>42</v>
      </c>
      <c r="E6" s="13">
        <v>6.42</v>
      </c>
    </row>
    <row r="7" spans="1:5" x14ac:dyDescent="0.25">
      <c r="A7" s="117"/>
      <c r="B7" s="118"/>
      <c r="C7" s="12" t="s">
        <v>130</v>
      </c>
      <c r="D7" s="11">
        <v>18</v>
      </c>
      <c r="E7" s="13">
        <v>5.24</v>
      </c>
    </row>
    <row r="8" spans="1:5" x14ac:dyDescent="0.25">
      <c r="A8" s="117"/>
      <c r="B8" s="118"/>
      <c r="C8" s="12" t="s">
        <v>131</v>
      </c>
      <c r="D8" s="11">
        <v>20</v>
      </c>
      <c r="E8" s="13">
        <v>4.88</v>
      </c>
    </row>
    <row r="9" spans="1:5" x14ac:dyDescent="0.25">
      <c r="A9" s="115"/>
      <c r="B9" s="118"/>
      <c r="C9" s="12" t="s">
        <v>122</v>
      </c>
      <c r="D9" s="11">
        <v>15</v>
      </c>
      <c r="E9" s="13">
        <v>5.2</v>
      </c>
    </row>
    <row r="10" spans="1:5" x14ac:dyDescent="0.25">
      <c r="A10" s="114" t="s">
        <v>12</v>
      </c>
      <c r="B10" s="118">
        <v>29</v>
      </c>
      <c r="C10" s="12" t="s">
        <v>135</v>
      </c>
      <c r="D10" s="11">
        <v>27</v>
      </c>
      <c r="E10" s="13">
        <v>7.78</v>
      </c>
    </row>
    <row r="11" spans="1:5" x14ac:dyDescent="0.25">
      <c r="A11" s="115"/>
      <c r="B11" s="118"/>
      <c r="C11" s="12" t="s">
        <v>120</v>
      </c>
      <c r="D11" s="11">
        <v>2</v>
      </c>
      <c r="E11" s="13">
        <v>8.75</v>
      </c>
    </row>
    <row r="12" spans="1:5" x14ac:dyDescent="0.25">
      <c r="A12" s="114" t="s">
        <v>13</v>
      </c>
      <c r="B12" s="116">
        <v>115</v>
      </c>
      <c r="C12" s="12" t="s">
        <v>129</v>
      </c>
      <c r="D12" s="11">
        <v>89</v>
      </c>
      <c r="E12" s="13">
        <v>11.06</v>
      </c>
    </row>
    <row r="13" spans="1:5" x14ac:dyDescent="0.25">
      <c r="A13" s="115"/>
      <c r="B13" s="116"/>
      <c r="C13" s="12" t="s">
        <v>118</v>
      </c>
      <c r="D13" s="11">
        <v>26</v>
      </c>
      <c r="E13" s="13">
        <v>11.166438830247451</v>
      </c>
    </row>
    <row r="14" spans="1:5" x14ac:dyDescent="0.25">
      <c r="A14" s="114" t="s">
        <v>14</v>
      </c>
      <c r="B14" s="116">
        <v>65</v>
      </c>
      <c r="C14" s="12" t="s">
        <v>119</v>
      </c>
      <c r="D14" s="11">
        <v>1</v>
      </c>
      <c r="E14" s="13">
        <v>14.95</v>
      </c>
    </row>
    <row r="15" spans="1:5" x14ac:dyDescent="0.25">
      <c r="A15" s="115"/>
      <c r="B15" s="116"/>
      <c r="C15" s="12" t="s">
        <v>127</v>
      </c>
      <c r="D15" s="11">
        <v>19</v>
      </c>
      <c r="E15" s="13">
        <v>4.74</v>
      </c>
    </row>
    <row r="16" spans="1:5" x14ac:dyDescent="0.25">
      <c r="A16" s="114" t="s">
        <v>22</v>
      </c>
      <c r="B16" s="118">
        <v>22</v>
      </c>
      <c r="C16" s="12" t="s">
        <v>123</v>
      </c>
      <c r="D16" s="11">
        <v>19</v>
      </c>
      <c r="E16" s="13">
        <v>3.82</v>
      </c>
    </row>
    <row r="17" spans="1:5" x14ac:dyDescent="0.25">
      <c r="A17" s="115"/>
      <c r="B17" s="118"/>
      <c r="C17" s="12" t="s">
        <v>128</v>
      </c>
      <c r="D17" s="11">
        <v>3</v>
      </c>
      <c r="E17" s="13">
        <v>3.33</v>
      </c>
    </row>
    <row r="18" spans="1:5" ht="25.5" x14ac:dyDescent="0.25">
      <c r="A18" s="114" t="s">
        <v>16</v>
      </c>
      <c r="B18" s="118">
        <v>17</v>
      </c>
      <c r="C18" s="12" t="s">
        <v>133</v>
      </c>
      <c r="D18" s="11">
        <v>1</v>
      </c>
      <c r="E18" s="13">
        <v>7</v>
      </c>
    </row>
    <row r="19" spans="1:5" x14ac:dyDescent="0.25">
      <c r="A19" s="115"/>
      <c r="B19" s="118"/>
      <c r="C19" s="12" t="s">
        <v>125</v>
      </c>
      <c r="D19" s="11">
        <v>16</v>
      </c>
      <c r="E19" s="13">
        <v>10.28</v>
      </c>
    </row>
    <row r="20" spans="1:5" ht="25.5" x14ac:dyDescent="0.25">
      <c r="A20" s="2" t="s">
        <v>17</v>
      </c>
      <c r="B20" s="11">
        <v>38</v>
      </c>
      <c r="C20" s="12" t="s">
        <v>116</v>
      </c>
      <c r="D20" s="11">
        <v>38</v>
      </c>
      <c r="E20" s="13">
        <v>6.53</v>
      </c>
    </row>
    <row r="21" spans="1:5" x14ac:dyDescent="0.25">
      <c r="A21" s="2" t="s">
        <v>18</v>
      </c>
      <c r="B21" s="11">
        <v>22</v>
      </c>
      <c r="C21" s="12" t="s">
        <v>185</v>
      </c>
      <c r="D21" s="11">
        <v>21</v>
      </c>
      <c r="E21" s="13">
        <v>1.5</v>
      </c>
    </row>
    <row r="22" spans="1:5" x14ac:dyDescent="0.25">
      <c r="A22" s="114" t="s">
        <v>19</v>
      </c>
      <c r="B22" s="116">
        <v>29</v>
      </c>
      <c r="C22" s="12" t="s">
        <v>126</v>
      </c>
      <c r="D22" s="11">
        <v>14</v>
      </c>
      <c r="E22" s="13">
        <v>9.64</v>
      </c>
    </row>
    <row r="23" spans="1:5" x14ac:dyDescent="0.25">
      <c r="A23" s="115"/>
      <c r="B23" s="116"/>
      <c r="C23" s="12" t="s">
        <v>117</v>
      </c>
      <c r="D23" s="11">
        <v>15</v>
      </c>
      <c r="E23" s="13">
        <v>7</v>
      </c>
    </row>
    <row r="24" spans="1:5" x14ac:dyDescent="0.25">
      <c r="A24" s="2" t="s">
        <v>20</v>
      </c>
      <c r="B24" s="11">
        <v>14</v>
      </c>
      <c r="C24" s="12" t="s">
        <v>121</v>
      </c>
      <c r="D24" s="11">
        <v>14</v>
      </c>
      <c r="E24" s="13">
        <v>7.43</v>
      </c>
    </row>
    <row r="25" spans="1:5" ht="58.5" customHeight="1" x14ac:dyDescent="0.25">
      <c r="A25" s="111"/>
      <c r="B25" s="112"/>
      <c r="C25" s="112"/>
      <c r="D25" s="112"/>
      <c r="E25" s="113"/>
    </row>
  </sheetData>
  <mergeCells count="16">
    <mergeCell ref="A1:E1"/>
    <mergeCell ref="A25:E25"/>
    <mergeCell ref="A14:A15"/>
    <mergeCell ref="B14:B15"/>
    <mergeCell ref="A6:A9"/>
    <mergeCell ref="B6:B9"/>
    <mergeCell ref="B10:B11"/>
    <mergeCell ref="A10:A11"/>
    <mergeCell ref="A12:A13"/>
    <mergeCell ref="B12:B13"/>
    <mergeCell ref="A16:A17"/>
    <mergeCell ref="A18:A19"/>
    <mergeCell ref="B18:B19"/>
    <mergeCell ref="B16:B17"/>
    <mergeCell ref="A22:A23"/>
    <mergeCell ref="B22:B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4"/>
  <sheetViews>
    <sheetView showGridLines="0" topLeftCell="A109" zoomScale="80" zoomScaleNormal="80" workbookViewId="0">
      <selection activeCell="E143" sqref="E143"/>
    </sheetView>
  </sheetViews>
  <sheetFormatPr baseColWidth="10" defaultRowHeight="12.75" x14ac:dyDescent="0.2"/>
  <cols>
    <col min="1" max="1" width="17.28515625" style="17" customWidth="1"/>
    <col min="2" max="2" width="21" style="17" customWidth="1"/>
    <col min="3" max="3" width="12" style="17" customWidth="1"/>
    <col min="4" max="4" width="14.85546875" style="17" customWidth="1"/>
    <col min="5" max="5" width="18.42578125" style="17" customWidth="1"/>
    <col min="6" max="6" width="13.42578125" style="17" customWidth="1"/>
    <col min="7" max="7" width="15" style="17" customWidth="1"/>
    <col min="8" max="8" width="14.140625" style="17" customWidth="1"/>
    <col min="9" max="9" width="15.5703125" style="17" customWidth="1"/>
    <col min="10" max="10" width="15.42578125" style="17" customWidth="1"/>
    <col min="11" max="11" width="11.42578125" style="17"/>
    <col min="12" max="12" width="14.140625" style="17" customWidth="1"/>
    <col min="13" max="13" width="15.7109375" style="17" customWidth="1"/>
    <col min="14" max="14" width="17" style="17" customWidth="1"/>
    <col min="15" max="16" width="11.42578125" style="17"/>
    <col min="17" max="17" width="18.42578125" style="17" customWidth="1"/>
    <col min="18" max="18" width="17.85546875" style="17" customWidth="1"/>
    <col min="19" max="19" width="16.140625" style="17" customWidth="1"/>
    <col min="20" max="20" width="16.42578125" style="17" customWidth="1"/>
    <col min="21" max="16384" width="11.42578125" style="17"/>
  </cols>
  <sheetData>
    <row r="1" spans="1:20" ht="106.5" customHeight="1" x14ac:dyDescent="0.2"/>
    <row r="2" spans="1:20" ht="15.75" customHeight="1" x14ac:dyDescent="0.2">
      <c r="A2" s="114" t="s">
        <v>7</v>
      </c>
      <c r="B2" s="114" t="s">
        <v>146</v>
      </c>
      <c r="C2" s="119" t="s">
        <v>140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Q2" s="119" t="s">
        <v>141</v>
      </c>
      <c r="R2" s="120"/>
      <c r="S2" s="120"/>
      <c r="T2" s="121"/>
    </row>
    <row r="3" spans="1:20" ht="30.75" customHeight="1" x14ac:dyDescent="0.2">
      <c r="A3" s="117"/>
      <c r="B3" s="117"/>
      <c r="C3" s="119" t="s">
        <v>0</v>
      </c>
      <c r="D3" s="120"/>
      <c r="E3" s="121"/>
      <c r="F3" s="119" t="s">
        <v>202</v>
      </c>
      <c r="G3" s="120"/>
      <c r="H3" s="121"/>
      <c r="I3" s="119" t="s">
        <v>203</v>
      </c>
      <c r="J3" s="120"/>
      <c r="K3" s="121"/>
      <c r="L3" s="119" t="s">
        <v>5</v>
      </c>
      <c r="M3" s="120"/>
      <c r="N3" s="121"/>
      <c r="Q3" s="2" t="s">
        <v>0</v>
      </c>
      <c r="R3" s="2" t="s">
        <v>202</v>
      </c>
      <c r="S3" s="2" t="s">
        <v>203</v>
      </c>
      <c r="T3" s="2" t="s">
        <v>5</v>
      </c>
    </row>
    <row r="4" spans="1:20" ht="25.5" x14ac:dyDescent="0.2">
      <c r="A4" s="115"/>
      <c r="B4" s="115"/>
      <c r="C4" s="2" t="s">
        <v>6</v>
      </c>
      <c r="D4" s="2" t="s">
        <v>21</v>
      </c>
      <c r="E4" s="2" t="s">
        <v>146</v>
      </c>
      <c r="F4" s="2" t="s">
        <v>6</v>
      </c>
      <c r="G4" s="2" t="s">
        <v>21</v>
      </c>
      <c r="H4" s="2" t="s">
        <v>146</v>
      </c>
      <c r="I4" s="2" t="s">
        <v>6</v>
      </c>
      <c r="J4" s="2" t="s">
        <v>21</v>
      </c>
      <c r="K4" s="2" t="s">
        <v>146</v>
      </c>
      <c r="L4" s="2" t="s">
        <v>6</v>
      </c>
      <c r="M4" s="2" t="s">
        <v>21</v>
      </c>
      <c r="N4" s="2" t="s">
        <v>146</v>
      </c>
      <c r="Q4" s="2" t="s">
        <v>6</v>
      </c>
      <c r="R4" s="2" t="s">
        <v>6</v>
      </c>
      <c r="S4" s="2" t="s">
        <v>6</v>
      </c>
      <c r="T4" s="2" t="s">
        <v>6</v>
      </c>
    </row>
    <row r="5" spans="1:20" x14ac:dyDescent="0.2">
      <c r="A5" s="2" t="s">
        <v>8</v>
      </c>
      <c r="B5" s="8">
        <v>52.000000000000007</v>
      </c>
      <c r="C5" s="7">
        <v>0.8</v>
      </c>
      <c r="D5" s="7">
        <v>1.3207665705799239E-2</v>
      </c>
      <c r="E5" s="8">
        <f>C5*B5</f>
        <v>41.600000000000009</v>
      </c>
      <c r="F5" s="7">
        <v>0</v>
      </c>
      <c r="G5" s="7">
        <v>0</v>
      </c>
      <c r="H5" s="8">
        <f>F5*B5</f>
        <v>0</v>
      </c>
      <c r="I5" s="7">
        <v>0</v>
      </c>
      <c r="J5" s="7">
        <v>0</v>
      </c>
      <c r="K5" s="8">
        <f>I5*B5</f>
        <v>0</v>
      </c>
      <c r="L5" s="8">
        <v>0.20000000000000004</v>
      </c>
      <c r="M5" s="14">
        <v>3.3019164264498106E-3</v>
      </c>
      <c r="N5" s="8">
        <f>L5*B5</f>
        <v>10.400000000000004</v>
      </c>
      <c r="Q5" s="14">
        <f>E18</f>
        <v>0.4085332624249215</v>
      </c>
      <c r="R5" s="14">
        <f>H18</f>
        <v>0.19639974227519566</v>
      </c>
      <c r="S5" s="24">
        <f>K18</f>
        <v>4.3830749023670047E-3</v>
      </c>
      <c r="T5" s="14">
        <f>N18</f>
        <v>0.39068392039751554</v>
      </c>
    </row>
    <row r="6" spans="1:20" x14ac:dyDescent="0.2">
      <c r="A6" s="2" t="s">
        <v>201</v>
      </c>
      <c r="B6" s="8">
        <v>44.100000000000016</v>
      </c>
      <c r="C6" s="7">
        <v>0</v>
      </c>
      <c r="D6" s="7">
        <v>0</v>
      </c>
      <c r="E6" s="8">
        <f t="shared" ref="E6:E17" si="0">C6*B6</f>
        <v>0</v>
      </c>
      <c r="F6" s="7">
        <v>0.14285714285714288</v>
      </c>
      <c r="G6" s="7">
        <v>7.5695703563878171E-3</v>
      </c>
      <c r="H6" s="8">
        <f t="shared" ref="H6:H17" si="1">F6*B6</f>
        <v>6.3000000000000034</v>
      </c>
      <c r="I6" s="7">
        <v>0</v>
      </c>
      <c r="J6" s="7">
        <v>0</v>
      </c>
      <c r="K6" s="8">
        <f t="shared" ref="K6:K17" si="2">I6*B6</f>
        <v>0</v>
      </c>
      <c r="L6" s="8">
        <v>0.85714285714285732</v>
      </c>
      <c r="M6" s="14">
        <v>4.5417422138326904E-2</v>
      </c>
      <c r="N6" s="8">
        <f t="shared" ref="N6:N17" si="3">L6*B6</f>
        <v>37.800000000000018</v>
      </c>
    </row>
    <row r="7" spans="1:20" x14ac:dyDescent="0.2">
      <c r="A7" s="2" t="s">
        <v>10</v>
      </c>
      <c r="B7" s="8">
        <v>233.97000000000008</v>
      </c>
      <c r="C7" s="7">
        <v>0</v>
      </c>
      <c r="D7" s="7">
        <v>0</v>
      </c>
      <c r="E7" s="8">
        <f t="shared" si="0"/>
        <v>0</v>
      </c>
      <c r="F7" s="7">
        <v>0.36363636363636365</v>
      </c>
      <c r="G7" s="7">
        <v>2.6736756904438729E-2</v>
      </c>
      <c r="H7" s="8">
        <f t="shared" si="1"/>
        <v>85.080000000000027</v>
      </c>
      <c r="I7" s="7">
        <v>0</v>
      </c>
      <c r="J7" s="7">
        <v>0</v>
      </c>
      <c r="K7" s="8">
        <f t="shared" si="2"/>
        <v>0</v>
      </c>
      <c r="L7" s="8">
        <v>0.63636363636363635</v>
      </c>
      <c r="M7" s="14">
        <v>4.6789324582767772E-2</v>
      </c>
      <c r="N7" s="8">
        <f t="shared" si="3"/>
        <v>148.89000000000004</v>
      </c>
    </row>
    <row r="8" spans="1:20" x14ac:dyDescent="0.2">
      <c r="A8" s="2" t="s">
        <v>11</v>
      </c>
      <c r="B8" s="8">
        <v>539.55999999999995</v>
      </c>
      <c r="C8" s="7">
        <v>0.32172258899883327</v>
      </c>
      <c r="D8" s="7">
        <v>5.8809176990025573E-2</v>
      </c>
      <c r="E8" s="8">
        <f t="shared" si="0"/>
        <v>173.58864012021047</v>
      </c>
      <c r="F8" s="7">
        <v>0.13443739309749514</v>
      </c>
      <c r="G8" s="7">
        <v>2.4574439952604343E-2</v>
      </c>
      <c r="H8" s="8">
        <f t="shared" si="1"/>
        <v>72.537039819684466</v>
      </c>
      <c r="I8" s="7">
        <v>0</v>
      </c>
      <c r="J8" s="7">
        <v>0</v>
      </c>
      <c r="K8" s="8">
        <f t="shared" si="2"/>
        <v>0</v>
      </c>
      <c r="L8" s="8">
        <v>0.54384001790367198</v>
      </c>
      <c r="M8" s="14">
        <v>9.941106083561857E-2</v>
      </c>
      <c r="N8" s="8">
        <f t="shared" si="3"/>
        <v>293.43432006010522</v>
      </c>
    </row>
    <row r="9" spans="1:20" x14ac:dyDescent="0.2">
      <c r="A9" s="2" t="s">
        <v>12</v>
      </c>
      <c r="B9" s="8">
        <v>227.56000000000003</v>
      </c>
      <c r="C9" s="7">
        <v>0.51672535211267601</v>
      </c>
      <c r="D9" s="7">
        <v>2.144054139741193E-2</v>
      </c>
      <c r="E9" s="8">
        <f t="shared" si="0"/>
        <v>117.58602112676057</v>
      </c>
      <c r="F9" s="7">
        <v>0.31602112676056338</v>
      </c>
      <c r="G9" s="7">
        <v>1.311269908291462E-2</v>
      </c>
      <c r="H9" s="8">
        <f t="shared" si="1"/>
        <v>71.913767605633808</v>
      </c>
      <c r="I9" s="7">
        <v>0</v>
      </c>
      <c r="J9" s="7">
        <v>0</v>
      </c>
      <c r="K9" s="8">
        <f t="shared" si="2"/>
        <v>0</v>
      </c>
      <c r="L9" s="8">
        <v>0.16725352112676056</v>
      </c>
      <c r="M9" s="14">
        <v>6.9398685954144244E-3</v>
      </c>
      <c r="N9" s="8">
        <f t="shared" si="3"/>
        <v>38.060211267605638</v>
      </c>
    </row>
    <row r="10" spans="1:20" x14ac:dyDescent="0.2">
      <c r="A10" s="2" t="s">
        <v>13</v>
      </c>
      <c r="B10" s="8">
        <v>1273.2899999999979</v>
      </c>
      <c r="C10" s="7">
        <v>0.2287085785072778</v>
      </c>
      <c r="D10" s="7">
        <v>5.3948346923300548E-2</v>
      </c>
      <c r="E10" s="8">
        <f t="shared" si="0"/>
        <v>291.21234592753126</v>
      </c>
      <c r="F10" s="7">
        <v>0.50309693403530509</v>
      </c>
      <c r="G10" s="7">
        <v>0.11867175298158665</v>
      </c>
      <c r="H10" s="8">
        <f t="shared" si="1"/>
        <v>640.58829513781257</v>
      </c>
      <c r="I10" s="7">
        <v>1.8581604211830288E-2</v>
      </c>
      <c r="J10" s="7">
        <v>4.3830749023670047E-3</v>
      </c>
      <c r="K10" s="8">
        <f t="shared" si="2"/>
        <v>23.659770826881349</v>
      </c>
      <c r="L10" s="8">
        <v>0.24961288324558686</v>
      </c>
      <c r="M10" s="14">
        <v>5.8879306188463432E-2</v>
      </c>
      <c r="N10" s="8">
        <f t="shared" si="3"/>
        <v>317.82958810777279</v>
      </c>
    </row>
    <row r="11" spans="1:20" x14ac:dyDescent="0.2">
      <c r="A11" s="2" t="s">
        <v>14</v>
      </c>
      <c r="B11" s="8">
        <v>777.76000000000067</v>
      </c>
      <c r="C11" s="7">
        <v>0.99236879685826485</v>
      </c>
      <c r="D11" s="7">
        <v>6.4977624402623349E-2</v>
      </c>
      <c r="E11" s="8">
        <f t="shared" si="0"/>
        <v>771.82475544448471</v>
      </c>
      <c r="F11" s="7">
        <v>0</v>
      </c>
      <c r="G11" s="7">
        <v>0</v>
      </c>
      <c r="H11" s="8">
        <f t="shared" si="1"/>
        <v>0</v>
      </c>
      <c r="I11" s="7">
        <v>0</v>
      </c>
      <c r="J11" s="7">
        <v>0</v>
      </c>
      <c r="K11" s="8">
        <f t="shared" si="2"/>
        <v>0</v>
      </c>
      <c r="L11" s="8">
        <v>7.6312031417350989E-3</v>
      </c>
      <c r="M11" s="14">
        <v>4.9967053886983853E-4</v>
      </c>
      <c r="N11" s="8">
        <f t="shared" si="3"/>
        <v>5.9352445555158955</v>
      </c>
    </row>
    <row r="12" spans="1:20" x14ac:dyDescent="0.2">
      <c r="A12" s="2" t="s">
        <v>22</v>
      </c>
      <c r="B12" s="8">
        <v>82.569999999999965</v>
      </c>
      <c r="C12" s="7">
        <v>0.54910990060088738</v>
      </c>
      <c r="D12" s="7">
        <v>1.4285902131781518E-2</v>
      </c>
      <c r="E12" s="8">
        <f t="shared" si="0"/>
        <v>45.34000449261525</v>
      </c>
      <c r="F12" s="7">
        <v>0.2204189363733364</v>
      </c>
      <c r="G12" s="7">
        <v>5.7345229972634981E-3</v>
      </c>
      <c r="H12" s="8">
        <f t="shared" si="1"/>
        <v>18.199991576346378</v>
      </c>
      <c r="I12" s="7">
        <v>0</v>
      </c>
      <c r="J12" s="7">
        <v>0</v>
      </c>
      <c r="K12" s="8">
        <f t="shared" si="2"/>
        <v>0</v>
      </c>
      <c r="L12" s="8">
        <v>0.2304711630257765</v>
      </c>
      <c r="M12" s="14">
        <v>5.9960464664380632E-3</v>
      </c>
      <c r="N12" s="8">
        <f t="shared" si="3"/>
        <v>19.030003931038358</v>
      </c>
    </row>
    <row r="13" spans="1:20" x14ac:dyDescent="0.2">
      <c r="A13" s="2" t="s">
        <v>16</v>
      </c>
      <c r="B13" s="8">
        <v>171.48000000000002</v>
      </c>
      <c r="C13" s="7">
        <v>0.82807232608029413</v>
      </c>
      <c r="D13" s="7">
        <v>2.3686136772391297E-2</v>
      </c>
      <c r="E13" s="8">
        <f t="shared" si="0"/>
        <v>141.99784247624885</v>
      </c>
      <c r="F13" s="7">
        <v>0</v>
      </c>
      <c r="G13" s="7">
        <v>0</v>
      </c>
      <c r="H13" s="8">
        <f t="shared" si="1"/>
        <v>0</v>
      </c>
      <c r="I13" s="7">
        <v>0</v>
      </c>
      <c r="J13" s="7">
        <v>0</v>
      </c>
      <c r="K13" s="8">
        <f t="shared" si="2"/>
        <v>0</v>
      </c>
      <c r="L13" s="8">
        <v>0.17192767391970573</v>
      </c>
      <c r="M13" s="14">
        <v>4.9178100404557784E-3</v>
      </c>
      <c r="N13" s="8">
        <f t="shared" si="3"/>
        <v>29.482157523751141</v>
      </c>
    </row>
    <row r="14" spans="1:20" x14ac:dyDescent="0.2">
      <c r="A14" s="2" t="s">
        <v>17</v>
      </c>
      <c r="B14" s="8">
        <v>248.14000000000001</v>
      </c>
      <c r="C14" s="7">
        <v>0.92105263157894723</v>
      </c>
      <c r="D14" s="7">
        <v>0.10907281894540294</v>
      </c>
      <c r="E14" s="8">
        <f t="shared" si="0"/>
        <v>228.54999999999998</v>
      </c>
      <c r="F14" s="7">
        <v>0</v>
      </c>
      <c r="G14" s="7">
        <v>0</v>
      </c>
      <c r="H14" s="8">
        <f t="shared" si="1"/>
        <v>0</v>
      </c>
      <c r="I14" s="7">
        <v>0</v>
      </c>
      <c r="J14" s="7">
        <v>0</v>
      </c>
      <c r="K14" s="8">
        <f t="shared" si="2"/>
        <v>0</v>
      </c>
      <c r="L14" s="8">
        <v>7.8947368421052599E-2</v>
      </c>
      <c r="M14" s="14">
        <v>9.3490987667488208E-3</v>
      </c>
      <c r="N14" s="8">
        <f t="shared" si="3"/>
        <v>19.589999999999993</v>
      </c>
    </row>
    <row r="15" spans="1:20" x14ac:dyDescent="0.2">
      <c r="A15" s="2" t="s">
        <v>18</v>
      </c>
      <c r="B15" s="8">
        <v>33</v>
      </c>
      <c r="C15" s="7">
        <v>0.77272727272727271</v>
      </c>
      <c r="D15" s="7">
        <v>1.2865785863414619E-2</v>
      </c>
      <c r="E15" s="8">
        <f t="shared" si="0"/>
        <v>25.5</v>
      </c>
      <c r="F15" s="7">
        <v>0</v>
      </c>
      <c r="G15" s="7">
        <v>0</v>
      </c>
      <c r="H15" s="8">
        <f t="shared" si="1"/>
        <v>0</v>
      </c>
      <c r="I15" s="7">
        <v>0</v>
      </c>
      <c r="J15" s="7">
        <v>0</v>
      </c>
      <c r="K15" s="8">
        <f t="shared" si="2"/>
        <v>0</v>
      </c>
      <c r="L15" s="8">
        <v>0.22727272727272713</v>
      </c>
      <c r="M15" s="14">
        <v>3.7840546657101804E-3</v>
      </c>
      <c r="N15" s="8">
        <f t="shared" si="3"/>
        <v>7.4999999999999956</v>
      </c>
    </row>
    <row r="16" spans="1:20" x14ac:dyDescent="0.2">
      <c r="A16" s="2" t="s">
        <v>19</v>
      </c>
      <c r="B16" s="8">
        <v>239.95999999999992</v>
      </c>
      <c r="C16" s="7">
        <v>0.16777939042089993</v>
      </c>
      <c r="D16" s="7">
        <v>1.8578393486166279E-2</v>
      </c>
      <c r="E16" s="8">
        <f t="shared" si="0"/>
        <v>40.260342525399132</v>
      </c>
      <c r="F16" s="7">
        <v>0</v>
      </c>
      <c r="G16" s="7">
        <v>0</v>
      </c>
      <c r="H16" s="8">
        <f t="shared" si="1"/>
        <v>0</v>
      </c>
      <c r="I16" s="7">
        <v>0</v>
      </c>
      <c r="J16" s="7">
        <v>0</v>
      </c>
      <c r="K16" s="8">
        <f t="shared" si="2"/>
        <v>0</v>
      </c>
      <c r="L16" s="8">
        <v>0.83222060957910027</v>
      </c>
      <c r="M16" s="14">
        <v>9.2152688797298821E-2</v>
      </c>
      <c r="N16" s="8">
        <f t="shared" si="3"/>
        <v>199.69965747460083</v>
      </c>
    </row>
    <row r="17" spans="1:14" x14ac:dyDescent="0.2">
      <c r="A17" s="2" t="s">
        <v>20</v>
      </c>
      <c r="B17" s="8">
        <v>104.02000000000004</v>
      </c>
      <c r="C17" s="7">
        <v>0.57142857142857117</v>
      </c>
      <c r="D17" s="7">
        <v>1.7660869806604116E-2</v>
      </c>
      <c r="E17" s="8">
        <f t="shared" si="0"/>
        <v>59.44</v>
      </c>
      <c r="F17" s="7">
        <v>0</v>
      </c>
      <c r="G17" s="7">
        <v>0</v>
      </c>
      <c r="H17" s="8">
        <f t="shared" si="1"/>
        <v>0</v>
      </c>
      <c r="I17" s="7">
        <v>0</v>
      </c>
      <c r="J17" s="7">
        <v>0</v>
      </c>
      <c r="K17" s="8">
        <f t="shared" si="2"/>
        <v>0</v>
      </c>
      <c r="L17" s="8">
        <v>0.42857142857142838</v>
      </c>
      <c r="M17" s="14">
        <v>1.3245652354953088E-2</v>
      </c>
      <c r="N17" s="8">
        <f t="shared" si="3"/>
        <v>44.58</v>
      </c>
    </row>
    <row r="18" spans="1:14" x14ac:dyDescent="0.2">
      <c r="E18" s="25">
        <f>SUM(D5:D17)</f>
        <v>0.4085332624249215</v>
      </c>
      <c r="H18" s="25">
        <f>SUM(G5:G17)</f>
        <v>0.19639974227519566</v>
      </c>
      <c r="K18" s="25">
        <f>SUM(J5:J17)</f>
        <v>4.3830749023670047E-3</v>
      </c>
      <c r="N18" s="25">
        <f>SUM(M5:M17)</f>
        <v>0.39068392039751554</v>
      </c>
    </row>
    <row r="22" spans="1:14" ht="15.75" customHeight="1" x14ac:dyDescent="0.2"/>
    <row r="42" spans="1:14" ht="15.75" customHeight="1" x14ac:dyDescent="0.2">
      <c r="A42" s="114" t="s">
        <v>7</v>
      </c>
      <c r="B42" s="114" t="s">
        <v>146</v>
      </c>
      <c r="C42" s="119" t="s">
        <v>142</v>
      </c>
      <c r="D42" s="120"/>
      <c r="E42" s="120"/>
      <c r="F42" s="120"/>
      <c r="G42" s="120"/>
      <c r="H42" s="120"/>
      <c r="I42" s="16"/>
      <c r="L42" s="119" t="s">
        <v>142</v>
      </c>
      <c r="M42" s="120"/>
      <c r="N42" s="121"/>
    </row>
    <row r="43" spans="1:14" x14ac:dyDescent="0.2">
      <c r="A43" s="117"/>
      <c r="B43" s="117"/>
      <c r="C43" s="2" t="s">
        <v>143</v>
      </c>
      <c r="D43" s="2"/>
      <c r="E43" s="2" t="s">
        <v>144</v>
      </c>
      <c r="F43" s="2"/>
      <c r="G43" s="2" t="s">
        <v>145</v>
      </c>
      <c r="H43" s="2"/>
      <c r="I43" s="16"/>
      <c r="L43" s="2" t="s">
        <v>143</v>
      </c>
      <c r="M43" s="2" t="s">
        <v>144</v>
      </c>
      <c r="N43" s="2" t="s">
        <v>145</v>
      </c>
    </row>
    <row r="44" spans="1:14" ht="47.25" customHeight="1" x14ac:dyDescent="0.2">
      <c r="A44" s="115"/>
      <c r="B44" s="115"/>
      <c r="C44" s="2" t="s">
        <v>6</v>
      </c>
      <c r="D44" s="2" t="s">
        <v>21</v>
      </c>
      <c r="E44" s="2" t="s">
        <v>6</v>
      </c>
      <c r="F44" s="2" t="s">
        <v>21</v>
      </c>
      <c r="G44" s="2" t="s">
        <v>6</v>
      </c>
      <c r="H44" s="2" t="s">
        <v>21</v>
      </c>
      <c r="I44" s="16"/>
      <c r="L44" s="2" t="s">
        <v>6</v>
      </c>
      <c r="M44" s="2" t="s">
        <v>6</v>
      </c>
      <c r="N44" s="2" t="s">
        <v>6</v>
      </c>
    </row>
    <row r="45" spans="1:14" x14ac:dyDescent="0.2">
      <c r="A45" s="2" t="s">
        <v>8</v>
      </c>
      <c r="B45" s="8">
        <v>52.000000000000007</v>
      </c>
      <c r="C45" s="7">
        <v>0.12500000000000003</v>
      </c>
      <c r="D45" s="7">
        <v>1.9088482719010777E-3</v>
      </c>
      <c r="E45" s="7">
        <v>0.62500000000000011</v>
      </c>
      <c r="F45" s="7">
        <v>9.5442413595053892E-3</v>
      </c>
      <c r="G45" s="7">
        <v>0.25000000000000006</v>
      </c>
      <c r="H45" s="7">
        <v>3.8176965438021554E-3</v>
      </c>
      <c r="I45" s="16"/>
      <c r="L45" s="7">
        <f>E58</f>
        <v>1.450555762018987E-2</v>
      </c>
      <c r="M45" s="7">
        <f>G58</f>
        <v>0.88710598331024693</v>
      </c>
      <c r="N45" s="7">
        <f>I58</f>
        <v>9.8388459069563158E-2</v>
      </c>
    </row>
    <row r="46" spans="1:14" x14ac:dyDescent="0.2">
      <c r="A46" s="2" t="s">
        <v>201</v>
      </c>
      <c r="B46" s="8">
        <v>44.100000000000016</v>
      </c>
      <c r="C46" s="7">
        <v>0</v>
      </c>
      <c r="D46" s="7">
        <v>0</v>
      </c>
      <c r="E46" s="7">
        <v>1</v>
      </c>
      <c r="F46" s="7">
        <v>5.8346565762356833E-2</v>
      </c>
      <c r="G46" s="7">
        <v>0</v>
      </c>
      <c r="H46" s="7">
        <v>0</v>
      </c>
      <c r="I46" s="16"/>
    </row>
    <row r="47" spans="1:14" x14ac:dyDescent="0.2">
      <c r="A47" s="2" t="s">
        <v>10</v>
      </c>
      <c r="B47" s="8">
        <v>233.97000000000008</v>
      </c>
      <c r="C47" s="7">
        <v>3.7037037037037035E-2</v>
      </c>
      <c r="D47" s="7">
        <v>2.5761005439372945E-3</v>
      </c>
      <c r="E47" s="7">
        <v>0.74074074074074081</v>
      </c>
      <c r="F47" s="7">
        <v>5.1522010878745902E-2</v>
      </c>
      <c r="G47" s="7">
        <v>0.22222222222222221</v>
      </c>
      <c r="H47" s="7">
        <v>1.5456603263623771E-2</v>
      </c>
      <c r="I47" s="16"/>
    </row>
    <row r="48" spans="1:14" x14ac:dyDescent="0.2">
      <c r="A48" s="2" t="s">
        <v>11</v>
      </c>
      <c r="B48" s="8">
        <v>539.55999999999995</v>
      </c>
      <c r="C48" s="7">
        <v>0</v>
      </c>
      <c r="D48" s="7">
        <v>0</v>
      </c>
      <c r="E48" s="7">
        <v>0.95955894826123833</v>
      </c>
      <c r="F48" s="7">
        <v>0.19110780769620594</v>
      </c>
      <c r="G48" s="7">
        <v>4.0441051738761676E-2</v>
      </c>
      <c r="H48" s="7">
        <v>8.0543261596675575E-3</v>
      </c>
      <c r="I48" s="16"/>
    </row>
    <row r="49" spans="1:9" x14ac:dyDescent="0.2">
      <c r="A49" s="2" t="s">
        <v>12</v>
      </c>
      <c r="B49" s="8">
        <v>227.56000000000003</v>
      </c>
      <c r="C49" s="7">
        <v>3.4608378870673952E-2</v>
      </c>
      <c r="D49" s="7">
        <v>1.6047839454035608E-3</v>
      </c>
      <c r="E49" s="7">
        <v>0.86156648451730422</v>
      </c>
      <c r="F49" s="7">
        <v>3.9950674009257066E-2</v>
      </c>
      <c r="G49" s="7">
        <v>0.10382513661202186</v>
      </c>
      <c r="H49" s="7">
        <v>4.8143518362106829E-3</v>
      </c>
      <c r="I49" s="16"/>
    </row>
    <row r="50" spans="1:9" x14ac:dyDescent="0.2">
      <c r="A50" s="2" t="s">
        <v>13</v>
      </c>
      <c r="B50" s="8">
        <v>1273.2899999999979</v>
      </c>
      <c r="C50" s="7">
        <v>0</v>
      </c>
      <c r="D50" s="7">
        <v>0</v>
      </c>
      <c r="E50" s="7">
        <v>0.88955223880597023</v>
      </c>
      <c r="F50" s="7">
        <v>0.20135815399168891</v>
      </c>
      <c r="G50" s="7">
        <v>0.11044776119402985</v>
      </c>
      <c r="H50" s="7">
        <v>2.5000844623129161E-2</v>
      </c>
      <c r="I50" s="16"/>
    </row>
    <row r="51" spans="1:9" x14ac:dyDescent="0.2">
      <c r="A51" s="2" t="s">
        <v>14</v>
      </c>
      <c r="B51" s="8">
        <v>777.76000000000067</v>
      </c>
      <c r="C51" s="7">
        <v>2.8559622769918837E-2</v>
      </c>
      <c r="D51" s="7">
        <v>1.984864353525457E-3</v>
      </c>
      <c r="E51" s="7">
        <v>0.82139905692479742</v>
      </c>
      <c r="F51" s="7">
        <v>5.7086388053650461E-2</v>
      </c>
      <c r="G51" s="7">
        <v>0.15004132030528422</v>
      </c>
      <c r="H51" s="7">
        <v>1.0427717152606507E-2</v>
      </c>
      <c r="I51" s="16"/>
    </row>
    <row r="52" spans="1:9" x14ac:dyDescent="0.2">
      <c r="A52" s="2" t="s">
        <v>22</v>
      </c>
      <c r="B52" s="8">
        <v>82.569999999999965</v>
      </c>
      <c r="C52" s="7">
        <v>0</v>
      </c>
      <c r="D52" s="7">
        <v>0</v>
      </c>
      <c r="E52" s="7">
        <v>0.7695288369742237</v>
      </c>
      <c r="F52" s="7">
        <v>2.3147741477752622E-2</v>
      </c>
      <c r="G52" s="7">
        <v>0.23047116302577644</v>
      </c>
      <c r="H52" s="7">
        <v>6.9326666441433841E-3</v>
      </c>
      <c r="I52" s="16"/>
    </row>
    <row r="53" spans="1:9" x14ac:dyDescent="0.2">
      <c r="A53" s="2" t="s">
        <v>16</v>
      </c>
      <c r="B53" s="8">
        <v>171.48000000000002</v>
      </c>
      <c r="C53" s="7">
        <v>0</v>
      </c>
      <c r="D53" s="7">
        <v>0</v>
      </c>
      <c r="E53" s="7">
        <v>0.82255593012565109</v>
      </c>
      <c r="F53" s="7">
        <v>2.7203621743977838E-2</v>
      </c>
      <c r="G53" s="7">
        <v>0.17744406987434871</v>
      </c>
      <c r="H53" s="7">
        <v>5.8684415014020755E-3</v>
      </c>
      <c r="I53" s="16"/>
    </row>
    <row r="54" spans="1:9" x14ac:dyDescent="0.2">
      <c r="A54" s="2" t="s">
        <v>17</v>
      </c>
      <c r="B54" s="8">
        <v>248.14000000000001</v>
      </c>
      <c r="C54" s="7">
        <v>2.8571428571428564E-2</v>
      </c>
      <c r="D54" s="7">
        <v>3.6031622689955741E-3</v>
      </c>
      <c r="E54" s="7">
        <v>0.82857142857142829</v>
      </c>
      <c r="F54" s="7">
        <v>0.10449170580087162</v>
      </c>
      <c r="G54" s="7">
        <v>0.14285714285714282</v>
      </c>
      <c r="H54" s="7">
        <v>1.8015811344977869E-2</v>
      </c>
      <c r="I54" s="16"/>
    </row>
    <row r="55" spans="1:9" x14ac:dyDescent="0.2">
      <c r="A55" s="2" t="s">
        <v>18</v>
      </c>
      <c r="B55" s="8">
        <v>33</v>
      </c>
      <c r="C55" s="7">
        <v>4.9999999999999975E-2</v>
      </c>
      <c r="D55" s="7">
        <v>8.750295618095205E-4</v>
      </c>
      <c r="E55" s="7">
        <v>0.95</v>
      </c>
      <c r="F55" s="7">
        <v>1.6625561674380899E-2</v>
      </c>
      <c r="G55" s="7">
        <v>0</v>
      </c>
      <c r="H55" s="7">
        <v>0</v>
      </c>
      <c r="I55" s="16"/>
    </row>
    <row r="56" spans="1:9" x14ac:dyDescent="0.2">
      <c r="A56" s="2" t="s">
        <v>19</v>
      </c>
      <c r="B56" s="8">
        <v>239.95999999999992</v>
      </c>
      <c r="C56" s="7">
        <v>2.0359998591003559E-2</v>
      </c>
      <c r="D56" s="7">
        <v>1.952768674617386E-3</v>
      </c>
      <c r="E56" s="7">
        <v>0.97964000140899654</v>
      </c>
      <c r="F56" s="7">
        <v>9.3959255380249337E-2</v>
      </c>
      <c r="G56" s="7">
        <v>0</v>
      </c>
      <c r="H56" s="7">
        <v>0</v>
      </c>
      <c r="I56" s="16"/>
    </row>
    <row r="57" spans="1:9" x14ac:dyDescent="0.2">
      <c r="A57" s="2" t="s">
        <v>20</v>
      </c>
      <c r="B57" s="8">
        <v>104.02000000000004</v>
      </c>
      <c r="C57" s="7">
        <v>0</v>
      </c>
      <c r="D57" s="7">
        <v>0</v>
      </c>
      <c r="E57" s="7">
        <v>1</v>
      </c>
      <c r="F57" s="7">
        <v>1.2762255481604107E-2</v>
      </c>
      <c r="G57" s="7">
        <v>0</v>
      </c>
      <c r="H57" s="7">
        <v>0</v>
      </c>
      <c r="I57" s="16"/>
    </row>
    <row r="58" spans="1:9" x14ac:dyDescent="0.2">
      <c r="E58" s="25">
        <f>SUM(D45:D57)</f>
        <v>1.450555762018987E-2</v>
      </c>
      <c r="G58" s="25">
        <f>SUM(F45:F57)</f>
        <v>0.88710598331024693</v>
      </c>
      <c r="H58" s="19"/>
      <c r="I58" s="25">
        <f>SUM(H45:H57)</f>
        <v>9.8388459069563158E-2</v>
      </c>
    </row>
    <row r="62" spans="1:9" ht="15.75" customHeight="1" x14ac:dyDescent="0.2"/>
    <row r="66" spans="1:16" ht="15.75" customHeight="1" x14ac:dyDescent="0.2">
      <c r="A66" s="114" t="s">
        <v>7</v>
      </c>
      <c r="B66" s="119" t="s">
        <v>147</v>
      </c>
      <c r="C66" s="120"/>
      <c r="D66" s="120"/>
      <c r="E66" s="120"/>
      <c r="F66" s="120"/>
      <c r="G66" s="121"/>
      <c r="H66" s="16"/>
      <c r="P66" s="20"/>
    </row>
    <row r="67" spans="1:16" x14ac:dyDescent="0.2">
      <c r="A67" s="115"/>
      <c r="B67" s="2" t="s">
        <v>59</v>
      </c>
      <c r="C67" s="2" t="s">
        <v>60</v>
      </c>
      <c r="D67" s="2" t="s">
        <v>61</v>
      </c>
      <c r="E67" s="2" t="s">
        <v>62</v>
      </c>
      <c r="F67" s="2" t="s">
        <v>58</v>
      </c>
      <c r="G67" s="2" t="s">
        <v>63</v>
      </c>
      <c r="H67" s="16"/>
      <c r="P67" s="20"/>
    </row>
    <row r="68" spans="1:16" ht="15" customHeight="1" x14ac:dyDescent="0.2">
      <c r="A68" s="2" t="s">
        <v>8</v>
      </c>
      <c r="B68" s="26">
        <v>2.5555555555555554</v>
      </c>
      <c r="C68" s="26">
        <v>1</v>
      </c>
      <c r="D68" s="26">
        <v>6</v>
      </c>
      <c r="E68" s="26">
        <v>1.7254551678173213</v>
      </c>
      <c r="F68" s="26">
        <v>52.000000000000007</v>
      </c>
      <c r="G68" s="26">
        <v>46.800000000000004</v>
      </c>
      <c r="H68" s="16"/>
      <c r="I68" s="119" t="s">
        <v>147</v>
      </c>
      <c r="J68" s="120"/>
      <c r="K68" s="120"/>
      <c r="L68" s="120"/>
      <c r="M68" s="120"/>
      <c r="N68" s="121"/>
      <c r="O68" s="16"/>
      <c r="P68" s="20"/>
    </row>
    <row r="69" spans="1:16" ht="25.5" x14ac:dyDescent="0.2">
      <c r="A69" s="2" t="s">
        <v>201</v>
      </c>
      <c r="B69" s="26">
        <v>1.9047619047619044</v>
      </c>
      <c r="C69" s="26">
        <v>1</v>
      </c>
      <c r="D69" s="26">
        <v>6</v>
      </c>
      <c r="E69" s="26">
        <v>1.1640396896463303</v>
      </c>
      <c r="F69" s="26">
        <v>44.100000000000016</v>
      </c>
      <c r="G69" s="26">
        <v>44.100000000000016</v>
      </c>
      <c r="H69" s="16"/>
      <c r="I69" s="2" t="s">
        <v>59</v>
      </c>
      <c r="J69" s="2" t="s">
        <v>60</v>
      </c>
      <c r="K69" s="2" t="s">
        <v>61</v>
      </c>
      <c r="L69" s="2" t="s">
        <v>62</v>
      </c>
      <c r="M69" s="2" t="s">
        <v>58</v>
      </c>
      <c r="N69" s="2" t="s">
        <v>63</v>
      </c>
      <c r="O69" s="16"/>
      <c r="P69" s="20"/>
    </row>
    <row r="70" spans="1:16" x14ac:dyDescent="0.2">
      <c r="A70" s="2" t="s">
        <v>10</v>
      </c>
      <c r="B70" s="26">
        <v>1.9999999999999996</v>
      </c>
      <c r="C70" s="26">
        <v>1</v>
      </c>
      <c r="D70" s="26">
        <v>7</v>
      </c>
      <c r="E70" s="26">
        <v>1.515680161099066</v>
      </c>
      <c r="F70" s="26">
        <v>233.97000000000008</v>
      </c>
      <c r="G70" s="26">
        <v>198.52000000000007</v>
      </c>
      <c r="H70" s="16"/>
      <c r="I70" s="26">
        <v>2.3563759668169366</v>
      </c>
      <c r="J70" s="26">
        <v>1</v>
      </c>
      <c r="K70" s="26">
        <v>60</v>
      </c>
      <c r="L70" s="26">
        <v>3.4691629000858595</v>
      </c>
      <c r="M70" s="26">
        <v>4027.4100000000012</v>
      </c>
      <c r="N70" s="26">
        <v>3830.8700000000013</v>
      </c>
      <c r="O70" s="16"/>
      <c r="P70" s="20"/>
    </row>
    <row r="71" spans="1:16" ht="15.75" customHeight="1" x14ac:dyDescent="0.2">
      <c r="A71" s="2" t="s">
        <v>11</v>
      </c>
      <c r="B71" s="26">
        <v>1.8036898132363528</v>
      </c>
      <c r="C71" s="26">
        <v>1</v>
      </c>
      <c r="D71" s="26">
        <v>7</v>
      </c>
      <c r="E71" s="26">
        <v>0.99794301311144618</v>
      </c>
      <c r="F71" s="26">
        <v>539.55999999999995</v>
      </c>
      <c r="G71" s="26">
        <v>527.94000000000005</v>
      </c>
      <c r="H71" s="16"/>
      <c r="P71" s="20"/>
    </row>
    <row r="72" spans="1:16" x14ac:dyDescent="0.2">
      <c r="A72" s="2" t="s">
        <v>12</v>
      </c>
      <c r="B72" s="26">
        <v>1.7109905660377362</v>
      </c>
      <c r="C72" s="26">
        <v>1</v>
      </c>
      <c r="D72" s="26">
        <v>4</v>
      </c>
      <c r="E72" s="26">
        <v>0.94748955397243395</v>
      </c>
      <c r="F72" s="26">
        <v>227.56000000000003</v>
      </c>
      <c r="G72" s="26">
        <v>212.00000000000003</v>
      </c>
      <c r="H72" s="16"/>
      <c r="P72" s="20"/>
    </row>
    <row r="73" spans="1:16" ht="15.75" customHeight="1" x14ac:dyDescent="0.2">
      <c r="A73" s="2" t="s">
        <v>13</v>
      </c>
      <c r="B73" s="26">
        <v>2.1859056041721168</v>
      </c>
      <c r="C73" s="26">
        <v>1</v>
      </c>
      <c r="D73" s="26">
        <v>6</v>
      </c>
      <c r="E73" s="26">
        <v>1.1190957949838003</v>
      </c>
      <c r="F73" s="26">
        <v>1273.2899999999979</v>
      </c>
      <c r="G73" s="26">
        <v>1185.0099999999982</v>
      </c>
      <c r="H73" s="16"/>
      <c r="I73" s="20"/>
      <c r="J73" s="20"/>
    </row>
    <row r="74" spans="1:16" x14ac:dyDescent="0.2">
      <c r="A74" s="2" t="s">
        <v>14</v>
      </c>
      <c r="B74" s="26">
        <v>2.5302406912157993</v>
      </c>
      <c r="C74" s="26">
        <v>1</v>
      </c>
      <c r="D74" s="26">
        <v>6</v>
      </c>
      <c r="E74" s="26">
        <v>1.463605169911363</v>
      </c>
      <c r="F74" s="26">
        <v>777.76000000000067</v>
      </c>
      <c r="G74" s="26">
        <v>777.76000000000067</v>
      </c>
      <c r="H74" s="16"/>
      <c r="I74" s="20"/>
      <c r="J74" s="20"/>
    </row>
    <row r="75" spans="1:16" x14ac:dyDescent="0.2">
      <c r="A75" s="2" t="s">
        <v>22</v>
      </c>
      <c r="B75" s="26">
        <v>1.9051975603288254</v>
      </c>
      <c r="C75" s="26">
        <v>1</v>
      </c>
      <c r="D75" s="26">
        <v>5</v>
      </c>
      <c r="E75" s="26">
        <v>1.1028301682291539</v>
      </c>
      <c r="F75" s="26">
        <v>82.569999999999965</v>
      </c>
      <c r="G75" s="26">
        <v>75.419999999999987</v>
      </c>
      <c r="H75" s="16"/>
      <c r="I75" s="20"/>
      <c r="J75" s="20"/>
    </row>
    <row r="76" spans="1:16" x14ac:dyDescent="0.2">
      <c r="A76" s="2" t="s">
        <v>16</v>
      </c>
      <c r="B76" s="26">
        <v>1.7793328668066248</v>
      </c>
      <c r="C76" s="26">
        <v>1</v>
      </c>
      <c r="D76" s="26">
        <v>5</v>
      </c>
      <c r="E76" s="26">
        <v>1.17430340104667</v>
      </c>
      <c r="F76" s="26">
        <v>171.48000000000002</v>
      </c>
      <c r="G76" s="26">
        <v>171.48000000000002</v>
      </c>
      <c r="H76" s="16"/>
      <c r="P76" s="20"/>
    </row>
    <row r="77" spans="1:16" x14ac:dyDescent="0.2">
      <c r="A77" s="2" t="s">
        <v>17</v>
      </c>
      <c r="B77" s="26">
        <v>1.9736842105263162</v>
      </c>
      <c r="C77" s="26">
        <v>1</v>
      </c>
      <c r="D77" s="26">
        <v>8</v>
      </c>
      <c r="E77" s="26">
        <v>1.2269368815931478</v>
      </c>
      <c r="F77" s="26">
        <v>248.14000000000001</v>
      </c>
      <c r="G77" s="26">
        <v>248.14000000000001</v>
      </c>
      <c r="H77" s="16"/>
      <c r="P77" s="20"/>
    </row>
    <row r="78" spans="1:16" x14ac:dyDescent="0.2">
      <c r="A78" s="2" t="s">
        <v>18</v>
      </c>
      <c r="B78" s="26">
        <v>1.7727272727272725</v>
      </c>
      <c r="C78" s="26">
        <v>1</v>
      </c>
      <c r="D78" s="26">
        <v>6</v>
      </c>
      <c r="E78" s="26">
        <v>1.1428508015246148</v>
      </c>
      <c r="F78" s="26">
        <v>33</v>
      </c>
      <c r="G78" s="26">
        <v>33</v>
      </c>
      <c r="H78" s="16"/>
      <c r="P78" s="20"/>
    </row>
    <row r="79" spans="1:16" x14ac:dyDescent="0.2">
      <c r="A79" s="2" t="s">
        <v>19</v>
      </c>
      <c r="B79" s="26">
        <v>5.7313721695374502</v>
      </c>
      <c r="C79" s="26">
        <v>1</v>
      </c>
      <c r="D79" s="26">
        <v>60</v>
      </c>
      <c r="E79" s="26">
        <v>13.029834005342922</v>
      </c>
      <c r="F79" s="26">
        <v>239.95999999999992</v>
      </c>
      <c r="G79" s="26">
        <v>206.67999999999995</v>
      </c>
      <c r="H79" s="16"/>
      <c r="P79" s="20"/>
    </row>
    <row r="80" spans="1:16" x14ac:dyDescent="0.2">
      <c r="A80" s="2" t="s">
        <v>20</v>
      </c>
      <c r="B80" s="26">
        <v>3.5714285714285716</v>
      </c>
      <c r="C80" s="26">
        <v>1</v>
      </c>
      <c r="D80" s="26">
        <v>20</v>
      </c>
      <c r="E80" s="26">
        <v>5.3538127412996062</v>
      </c>
      <c r="F80" s="26">
        <v>104.02000000000004</v>
      </c>
      <c r="G80" s="26">
        <v>104.02000000000004</v>
      </c>
      <c r="H80" s="16"/>
      <c r="P80" s="20"/>
    </row>
    <row r="84" spans="1:12" ht="15" customHeight="1" x14ac:dyDescent="0.2">
      <c r="A84" s="114" t="s">
        <v>7</v>
      </c>
      <c r="B84" s="119" t="s">
        <v>148</v>
      </c>
      <c r="C84" s="120"/>
      <c r="D84" s="120"/>
      <c r="E84" s="120"/>
      <c r="F84" s="120"/>
      <c r="G84" s="120"/>
      <c r="H84" s="120"/>
      <c r="I84" s="120"/>
      <c r="J84" s="120"/>
      <c r="K84" s="120"/>
      <c r="L84" s="16"/>
    </row>
    <row r="85" spans="1:12" x14ac:dyDescent="0.2">
      <c r="A85" s="117"/>
      <c r="B85" s="119" t="s">
        <v>149</v>
      </c>
      <c r="C85" s="121"/>
      <c r="D85" s="119" t="s">
        <v>150</v>
      </c>
      <c r="E85" s="121"/>
      <c r="F85" s="119" t="s">
        <v>151</v>
      </c>
      <c r="G85" s="121"/>
      <c r="H85" s="119" t="s">
        <v>152</v>
      </c>
      <c r="I85" s="121"/>
      <c r="J85" s="119" t="s">
        <v>23</v>
      </c>
      <c r="K85" s="121"/>
      <c r="L85" s="16"/>
    </row>
    <row r="86" spans="1:12" ht="25.5" x14ac:dyDescent="0.2">
      <c r="A86" s="115"/>
      <c r="B86" s="2" t="s">
        <v>6</v>
      </c>
      <c r="C86" s="2" t="s">
        <v>21</v>
      </c>
      <c r="D86" s="2" t="s">
        <v>6</v>
      </c>
      <c r="E86" s="2" t="s">
        <v>21</v>
      </c>
      <c r="F86" s="2" t="s">
        <v>6</v>
      </c>
      <c r="G86" s="2" t="s">
        <v>21</v>
      </c>
      <c r="H86" s="2" t="s">
        <v>6</v>
      </c>
      <c r="I86" s="2" t="s">
        <v>21</v>
      </c>
      <c r="J86" s="2" t="s">
        <v>6</v>
      </c>
      <c r="K86" s="2" t="s">
        <v>21</v>
      </c>
      <c r="L86" s="16"/>
    </row>
    <row r="87" spans="1:12" x14ac:dyDescent="0.2">
      <c r="A87" s="2" t="s">
        <v>8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1</v>
      </c>
      <c r="I87" s="27">
        <v>1.6971808774274937E-2</v>
      </c>
      <c r="J87" s="27">
        <v>0</v>
      </c>
      <c r="K87" s="27">
        <v>0</v>
      </c>
      <c r="L87" s="28"/>
    </row>
    <row r="88" spans="1:12" x14ac:dyDescent="0.2">
      <c r="A88" s="2" t="s">
        <v>201</v>
      </c>
      <c r="B88" s="27">
        <v>0</v>
      </c>
      <c r="C88" s="27">
        <v>0</v>
      </c>
      <c r="D88" s="27">
        <v>0</v>
      </c>
      <c r="E88" s="27">
        <v>0</v>
      </c>
      <c r="F88" s="27">
        <v>4.761904761904763E-2</v>
      </c>
      <c r="G88" s="27">
        <v>2.5938330755020194E-3</v>
      </c>
      <c r="H88" s="27">
        <v>0.85714285714285732</v>
      </c>
      <c r="I88" s="27">
        <v>4.6688995359036346E-2</v>
      </c>
      <c r="J88" s="27">
        <v>9.5238095238095261E-2</v>
      </c>
      <c r="K88" s="27">
        <v>5.1876661510040388E-3</v>
      </c>
      <c r="L88" s="28"/>
    </row>
    <row r="89" spans="1:12" x14ac:dyDescent="0.2">
      <c r="A89" s="2" t="s">
        <v>10</v>
      </c>
      <c r="B89" s="27">
        <v>0</v>
      </c>
      <c r="C89" s="27">
        <v>0</v>
      </c>
      <c r="D89" s="27">
        <v>3.2258064516129031E-2</v>
      </c>
      <c r="E89" s="27">
        <v>2.2904432195371043E-3</v>
      </c>
      <c r="F89" s="27">
        <v>0</v>
      </c>
      <c r="G89" s="27">
        <v>0</v>
      </c>
      <c r="H89" s="27">
        <v>0.87096774193548387</v>
      </c>
      <c r="I89" s="27">
        <v>6.1841966927501817E-2</v>
      </c>
      <c r="J89" s="27">
        <v>9.6774193548387094E-2</v>
      </c>
      <c r="K89" s="27">
        <v>6.8713296586113129E-3</v>
      </c>
      <c r="L89" s="28"/>
    </row>
    <row r="90" spans="1:12" x14ac:dyDescent="0.2">
      <c r="A90" s="2" t="s">
        <v>11</v>
      </c>
      <c r="B90" s="27">
        <v>2.5170161623192168E-2</v>
      </c>
      <c r="C90" s="27">
        <v>4.6710022378756693E-3</v>
      </c>
      <c r="D90" s="27">
        <v>1.2585080811596084E-2</v>
      </c>
      <c r="E90" s="27">
        <v>2.3355011189378347E-3</v>
      </c>
      <c r="F90" s="27">
        <v>0</v>
      </c>
      <c r="G90" s="27">
        <v>0</v>
      </c>
      <c r="H90" s="27">
        <v>0.95196626712744548</v>
      </c>
      <c r="I90" s="27">
        <v>0.17666301197038192</v>
      </c>
      <c r="J90" s="27">
        <v>1.0278490437766574E-2</v>
      </c>
      <c r="K90" s="27">
        <v>1.9074510746308999E-3</v>
      </c>
      <c r="L90" s="28"/>
    </row>
    <row r="91" spans="1:12" x14ac:dyDescent="0.2">
      <c r="A91" s="2" t="s">
        <v>12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0.93309859154929564</v>
      </c>
      <c r="I91" s="27">
        <v>3.9801144470644763E-2</v>
      </c>
      <c r="J91" s="27">
        <v>6.6901408450704219E-2</v>
      </c>
      <c r="K91" s="27">
        <v>2.8536669620462286E-3</v>
      </c>
      <c r="L91" s="28"/>
    </row>
    <row r="92" spans="1:12" x14ac:dyDescent="0.2">
      <c r="A92" s="2" t="s">
        <v>13</v>
      </c>
      <c r="B92" s="27">
        <v>4.4651309561375828E-2</v>
      </c>
      <c r="C92" s="27">
        <v>1.0626154608672141E-2</v>
      </c>
      <c r="D92" s="27">
        <v>8.5200378668349633E-2</v>
      </c>
      <c r="E92" s="27">
        <v>2.0276054730328466E-2</v>
      </c>
      <c r="F92" s="27">
        <v>9.4667087409277366E-3</v>
      </c>
      <c r="G92" s="27">
        <v>2.2528949700364961E-3</v>
      </c>
      <c r="H92" s="27">
        <v>0.84174818554749142</v>
      </c>
      <c r="I92" s="27">
        <v>0.20031991108574512</v>
      </c>
      <c r="J92" s="27">
        <v>1.8933417481855473E-2</v>
      </c>
      <c r="K92" s="27">
        <v>4.5057899400729922E-3</v>
      </c>
      <c r="L92" s="28"/>
    </row>
    <row r="93" spans="1:12" x14ac:dyDescent="0.2">
      <c r="A93" s="2" t="s">
        <v>14</v>
      </c>
      <c r="B93" s="27">
        <v>7.8366673540936314E-3</v>
      </c>
      <c r="C93" s="27">
        <v>5.1366005316832108E-4</v>
      </c>
      <c r="D93" s="27">
        <v>1.9087555280584784E-2</v>
      </c>
      <c r="E93" s="27">
        <v>1.2511076733602675E-3</v>
      </c>
      <c r="F93" s="27">
        <v>0</v>
      </c>
      <c r="G93" s="27">
        <v>0</v>
      </c>
      <c r="H93" s="27">
        <v>0.97307577736532158</v>
      </c>
      <c r="I93" s="27">
        <v>6.3780958531713186E-2</v>
      </c>
      <c r="J93" s="27">
        <v>0</v>
      </c>
      <c r="K93" s="27">
        <v>0</v>
      </c>
      <c r="L93" s="28"/>
    </row>
    <row r="94" spans="1:12" x14ac:dyDescent="0.2">
      <c r="A94" s="2" t="s">
        <v>22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1</v>
      </c>
      <c r="I94" s="27">
        <v>2.6744867154293247E-2</v>
      </c>
      <c r="J94" s="27">
        <v>0</v>
      </c>
      <c r="K94" s="27">
        <v>0</v>
      </c>
      <c r="L94" s="28"/>
    </row>
    <row r="95" spans="1:12" x14ac:dyDescent="0.2">
      <c r="A95" s="2" t="s">
        <v>16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1</v>
      </c>
      <c r="I95" s="27">
        <v>2.9404785148916358E-2</v>
      </c>
      <c r="J95" s="27">
        <v>0</v>
      </c>
      <c r="K95" s="27">
        <v>0</v>
      </c>
      <c r="L95" s="28"/>
    </row>
    <row r="96" spans="1:12" x14ac:dyDescent="0.2">
      <c r="A96" s="2" t="s">
        <v>17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1</v>
      </c>
      <c r="I96" s="27">
        <v>0.12173743260089215</v>
      </c>
      <c r="J96" s="27">
        <v>0</v>
      </c>
      <c r="K96" s="27">
        <v>0</v>
      </c>
      <c r="L96" s="28"/>
    </row>
    <row r="97" spans="1:12" x14ac:dyDescent="0.2">
      <c r="A97" s="2" t="s">
        <v>18</v>
      </c>
      <c r="B97" s="27">
        <v>0</v>
      </c>
      <c r="C97" s="27">
        <v>0</v>
      </c>
      <c r="D97" s="27">
        <v>9.090909090909087E-2</v>
      </c>
      <c r="E97" s="27">
        <v>1.5559994593052067E-3</v>
      </c>
      <c r="F97" s="27">
        <v>0</v>
      </c>
      <c r="G97" s="27">
        <v>0</v>
      </c>
      <c r="H97" s="27">
        <v>0.77272727272727271</v>
      </c>
      <c r="I97" s="27">
        <v>1.3225995404094259E-2</v>
      </c>
      <c r="J97" s="27">
        <v>0.13636363636363627</v>
      </c>
      <c r="K97" s="27">
        <v>2.3339991889578097E-3</v>
      </c>
      <c r="L97" s="28"/>
    </row>
    <row r="98" spans="1:12" x14ac:dyDescent="0.2">
      <c r="A98" s="2" t="s">
        <v>19</v>
      </c>
      <c r="B98" s="27">
        <v>0</v>
      </c>
      <c r="C98" s="27">
        <v>0</v>
      </c>
      <c r="D98" s="27">
        <v>1.7141162514828001E-2</v>
      </c>
      <c r="E98" s="27">
        <v>1.7362310569081262E-3</v>
      </c>
      <c r="F98" s="27">
        <v>0</v>
      </c>
      <c r="G98" s="27">
        <v>0</v>
      </c>
      <c r="H98" s="27">
        <v>0.85238730723606182</v>
      </c>
      <c r="I98" s="27">
        <v>8.633844490169866E-2</v>
      </c>
      <c r="J98" s="27">
        <v>0.13047153024911037</v>
      </c>
      <c r="K98" s="27">
        <v>1.3215481894234087E-2</v>
      </c>
      <c r="L98" s="28"/>
    </row>
    <row r="99" spans="1:12" x14ac:dyDescent="0.2">
      <c r="A99" s="2" t="s">
        <v>20</v>
      </c>
      <c r="B99" s="27">
        <v>7.69230769230769E-2</v>
      </c>
      <c r="C99" s="27">
        <v>2.2694161998167636E-3</v>
      </c>
      <c r="D99" s="27">
        <v>7.69230769230769E-2</v>
      </c>
      <c r="E99" s="27">
        <v>2.2694161998167636E-3</v>
      </c>
      <c r="F99" s="27">
        <v>0</v>
      </c>
      <c r="G99" s="27">
        <v>0</v>
      </c>
      <c r="H99" s="27">
        <v>0.76923076923076905</v>
      </c>
      <c r="I99" s="27">
        <v>2.269416199816764E-2</v>
      </c>
      <c r="J99" s="27">
        <v>7.69230769230769E-2</v>
      </c>
      <c r="K99" s="27">
        <v>2.2694161998167636E-3</v>
      </c>
      <c r="L99" s="28"/>
    </row>
    <row r="100" spans="1:12" x14ac:dyDescent="0.2">
      <c r="B100" s="21"/>
      <c r="C100" s="21"/>
      <c r="D100" s="29">
        <f>SUM(C87:C99)</f>
        <v>1.8080233099532893E-2</v>
      </c>
      <c r="E100" s="21"/>
      <c r="F100" s="29">
        <f>SUM(E87:E99)</f>
        <v>3.1714753458193773E-2</v>
      </c>
      <c r="G100" s="21"/>
      <c r="H100" s="29">
        <f>SUM(G87:G99)</f>
        <v>4.8467280455385155E-3</v>
      </c>
      <c r="I100" s="21"/>
      <c r="J100" s="29">
        <f>SUM(I87:I99)</f>
        <v>0.90621348432736026</v>
      </c>
      <c r="K100" s="21"/>
      <c r="L100" s="29">
        <f>SUM(K87:K99)</f>
        <v>3.9144801069374131E-2</v>
      </c>
    </row>
    <row r="103" spans="1:12" ht="15.75" customHeight="1" x14ac:dyDescent="0.2">
      <c r="C103" s="119" t="s">
        <v>148</v>
      </c>
      <c r="D103" s="120"/>
      <c r="E103" s="120"/>
      <c r="F103" s="120"/>
      <c r="G103" s="121"/>
    </row>
    <row r="104" spans="1:12" x14ac:dyDescent="0.2">
      <c r="C104" s="2" t="s">
        <v>149</v>
      </c>
      <c r="D104" s="2" t="s">
        <v>150</v>
      </c>
      <c r="E104" s="2" t="s">
        <v>151</v>
      </c>
      <c r="F104" s="2" t="s">
        <v>152</v>
      </c>
      <c r="G104" s="2" t="s">
        <v>23</v>
      </c>
    </row>
    <row r="105" spans="1:12" x14ac:dyDescent="0.2">
      <c r="C105" s="30">
        <v>1.8080233099532893E-2</v>
      </c>
      <c r="D105" s="30">
        <v>3.1714753458193773E-2</v>
      </c>
      <c r="E105" s="30">
        <v>4.8467280455385155E-3</v>
      </c>
      <c r="F105" s="30">
        <v>0.90621348432736026</v>
      </c>
      <c r="G105" s="30">
        <v>3.9144801069374131E-2</v>
      </c>
    </row>
    <row r="111" spans="1:12" ht="15.75" customHeight="1" x14ac:dyDescent="0.2">
      <c r="A111" s="123"/>
      <c r="B111" s="124"/>
      <c r="C111" s="114" t="s">
        <v>146</v>
      </c>
      <c r="D111" s="119" t="s">
        <v>153</v>
      </c>
      <c r="E111" s="120"/>
      <c r="F111" s="120"/>
      <c r="G111" s="120"/>
      <c r="H111" s="120"/>
      <c r="I111" s="121"/>
    </row>
    <row r="112" spans="1:12" ht="15" customHeight="1" x14ac:dyDescent="0.2">
      <c r="A112" s="125"/>
      <c r="B112" s="126"/>
      <c r="C112" s="117"/>
      <c r="D112" s="119" t="s">
        <v>154</v>
      </c>
      <c r="E112" s="120"/>
      <c r="F112" s="121"/>
      <c r="G112" s="119" t="s">
        <v>155</v>
      </c>
      <c r="H112" s="120"/>
      <c r="I112" s="121"/>
    </row>
    <row r="113" spans="1:9" ht="25.5" x14ac:dyDescent="0.2">
      <c r="A113" s="127"/>
      <c r="B113" s="128"/>
      <c r="C113" s="115"/>
      <c r="D113" s="2" t="s">
        <v>6</v>
      </c>
      <c r="E113" s="2" t="s">
        <v>21</v>
      </c>
      <c r="F113" s="2" t="s">
        <v>146</v>
      </c>
      <c r="G113" s="2" t="s">
        <v>6</v>
      </c>
      <c r="H113" s="2" t="s">
        <v>21</v>
      </c>
      <c r="I113" s="2" t="s">
        <v>146</v>
      </c>
    </row>
    <row r="114" spans="1:9" x14ac:dyDescent="0.2">
      <c r="A114" s="114" t="s">
        <v>7</v>
      </c>
      <c r="B114" s="2" t="s">
        <v>8</v>
      </c>
      <c r="C114" s="8">
        <v>52.000000000000007</v>
      </c>
      <c r="D114" s="27">
        <v>0.55555555555555558</v>
      </c>
      <c r="E114" s="27">
        <v>8.5131260349475095E-3</v>
      </c>
      <c r="F114" s="8">
        <f>D114*C114</f>
        <v>28.888888888888893</v>
      </c>
      <c r="G114" s="27">
        <v>0.44444444444444448</v>
      </c>
      <c r="H114" s="27">
        <v>6.8105008279580083E-3</v>
      </c>
      <c r="I114" s="8">
        <f>G114*C114</f>
        <v>23.111111111111114</v>
      </c>
    </row>
    <row r="115" spans="1:9" x14ac:dyDescent="0.2">
      <c r="A115" s="117"/>
      <c r="B115" s="2" t="s">
        <v>201</v>
      </c>
      <c r="C115" s="8">
        <v>44.100000000000016</v>
      </c>
      <c r="D115" s="27">
        <v>0.23809523809523811</v>
      </c>
      <c r="E115" s="27">
        <v>1.301076872774721E-2</v>
      </c>
      <c r="F115" s="8">
        <f t="shared" ref="F115:F126" si="4">D115*C115</f>
        <v>10.500000000000004</v>
      </c>
      <c r="G115" s="27">
        <v>0.76190476190476208</v>
      </c>
      <c r="H115" s="27">
        <v>4.1634459928791084E-2</v>
      </c>
      <c r="I115" s="8">
        <f t="shared" ref="I115:I126" si="5">G115*C115</f>
        <v>33.600000000000023</v>
      </c>
    </row>
    <row r="116" spans="1:9" x14ac:dyDescent="0.2">
      <c r="A116" s="117"/>
      <c r="B116" s="2" t="s">
        <v>10</v>
      </c>
      <c r="C116" s="8">
        <v>233.97000000000008</v>
      </c>
      <c r="D116" s="27">
        <v>0.36666666666666664</v>
      </c>
      <c r="E116" s="27">
        <v>2.5275697209954776E-2</v>
      </c>
      <c r="F116" s="8">
        <f t="shared" si="4"/>
        <v>85.78900000000003</v>
      </c>
      <c r="G116" s="27">
        <v>0.6333333333333333</v>
      </c>
      <c r="H116" s="27">
        <v>4.3658022453558237E-2</v>
      </c>
      <c r="I116" s="8">
        <f t="shared" si="5"/>
        <v>148.18100000000004</v>
      </c>
    </row>
    <row r="117" spans="1:9" x14ac:dyDescent="0.2">
      <c r="A117" s="117"/>
      <c r="B117" s="2" t="s">
        <v>11</v>
      </c>
      <c r="C117" s="8">
        <v>539.55999999999995</v>
      </c>
      <c r="D117" s="27">
        <v>0.28320851077716336</v>
      </c>
      <c r="E117" s="27">
        <v>5.2305249057905831E-2</v>
      </c>
      <c r="F117" s="8">
        <f t="shared" si="4"/>
        <v>152.80798407492625</v>
      </c>
      <c r="G117" s="27">
        <v>0.71679148922283686</v>
      </c>
      <c r="H117" s="27">
        <v>0.13238287671336071</v>
      </c>
      <c r="I117" s="8">
        <f t="shared" si="5"/>
        <v>386.75201592507381</v>
      </c>
    </row>
    <row r="118" spans="1:9" x14ac:dyDescent="0.2">
      <c r="A118" s="117"/>
      <c r="B118" s="2" t="s">
        <v>12</v>
      </c>
      <c r="C118" s="8">
        <v>227.56000000000003</v>
      </c>
      <c r="D118" s="27">
        <v>0.44982394366197181</v>
      </c>
      <c r="E118" s="27">
        <v>1.9248705326806094E-2</v>
      </c>
      <c r="F118" s="8">
        <f t="shared" si="4"/>
        <v>102.36193661971832</v>
      </c>
      <c r="G118" s="27">
        <v>0.55017605633802813</v>
      </c>
      <c r="H118" s="27">
        <v>2.3542937043549528E-2</v>
      </c>
      <c r="I118" s="8">
        <f t="shared" si="5"/>
        <v>125.1980633802817</v>
      </c>
    </row>
    <row r="119" spans="1:9" x14ac:dyDescent="0.2">
      <c r="A119" s="117"/>
      <c r="B119" s="2" t="s">
        <v>13</v>
      </c>
      <c r="C119" s="8">
        <v>1273.2899999999979</v>
      </c>
      <c r="D119" s="27">
        <v>0.2828968128747239</v>
      </c>
      <c r="E119" s="27">
        <v>6.7539977790534889E-2</v>
      </c>
      <c r="F119" s="8">
        <f t="shared" si="4"/>
        <v>360.20968286525658</v>
      </c>
      <c r="G119" s="27">
        <v>0.7171031871252761</v>
      </c>
      <c r="H119" s="27">
        <v>0.17120423818069216</v>
      </c>
      <c r="I119" s="8">
        <f t="shared" si="5"/>
        <v>913.08031713474134</v>
      </c>
    </row>
    <row r="120" spans="1:9" x14ac:dyDescent="0.2">
      <c r="A120" s="117"/>
      <c r="B120" s="2" t="s">
        <v>14</v>
      </c>
      <c r="C120" s="8">
        <v>777.76000000000067</v>
      </c>
      <c r="D120" s="27">
        <v>0.58589399876263215</v>
      </c>
      <c r="E120" s="27">
        <v>3.8526038865057163E-2</v>
      </c>
      <c r="F120" s="8">
        <f t="shared" si="4"/>
        <v>455.68491647762517</v>
      </c>
      <c r="G120" s="27">
        <v>0.41410600123736885</v>
      </c>
      <c r="H120" s="27">
        <v>2.7229949328065738E-2</v>
      </c>
      <c r="I120" s="8">
        <f t="shared" si="5"/>
        <v>322.07508352237625</v>
      </c>
    </row>
    <row r="121" spans="1:9" x14ac:dyDescent="0.2">
      <c r="A121" s="117"/>
      <c r="B121" s="2" t="s">
        <v>22</v>
      </c>
      <c r="C121" s="8">
        <v>82.569999999999965</v>
      </c>
      <c r="D121" s="27">
        <v>0.24052338967821654</v>
      </c>
      <c r="E121" s="27">
        <v>6.453401558881449E-3</v>
      </c>
      <c r="F121" s="8">
        <f t="shared" si="4"/>
        <v>19.860016285730332</v>
      </c>
      <c r="G121" s="27">
        <v>0.7594766103217836</v>
      </c>
      <c r="H121" s="27">
        <v>2.0377259556925677E-2</v>
      </c>
      <c r="I121" s="8">
        <f t="shared" si="5"/>
        <v>62.709983714269647</v>
      </c>
    </row>
    <row r="122" spans="1:9" x14ac:dyDescent="0.2">
      <c r="A122" s="117"/>
      <c r="B122" s="2" t="s">
        <v>16</v>
      </c>
      <c r="C122" s="8">
        <v>171.48000000000002</v>
      </c>
      <c r="D122" s="27">
        <v>0.41403616304014706</v>
      </c>
      <c r="E122" s="27">
        <v>1.2213699051200799E-2</v>
      </c>
      <c r="F122" s="8">
        <f t="shared" si="4"/>
        <v>70.998921238124424</v>
      </c>
      <c r="G122" s="27">
        <v>0.58596383695985266</v>
      </c>
      <c r="H122" s="27">
        <v>1.7285412720870409E-2</v>
      </c>
      <c r="I122" s="8">
        <f t="shared" si="5"/>
        <v>100.48107876187555</v>
      </c>
    </row>
    <row r="123" spans="1:9" x14ac:dyDescent="0.2">
      <c r="A123" s="117"/>
      <c r="B123" s="2" t="s">
        <v>17</v>
      </c>
      <c r="C123" s="8">
        <v>248.14000000000001</v>
      </c>
      <c r="D123" s="27">
        <v>0.65789473684210475</v>
      </c>
      <c r="E123" s="27">
        <v>8.0347335542225798E-2</v>
      </c>
      <c r="F123" s="8">
        <f t="shared" si="4"/>
        <v>163.24999999999989</v>
      </c>
      <c r="G123" s="27">
        <v>0.34210526315789447</v>
      </c>
      <c r="H123" s="27">
        <v>4.1780614481957426E-2</v>
      </c>
      <c r="I123" s="8">
        <f t="shared" si="5"/>
        <v>84.889999999999944</v>
      </c>
    </row>
    <row r="124" spans="1:9" x14ac:dyDescent="0.2">
      <c r="A124" s="117"/>
      <c r="B124" s="2" t="s">
        <v>18</v>
      </c>
      <c r="C124" s="8">
        <v>33</v>
      </c>
      <c r="D124" s="27">
        <v>0.40909090909090884</v>
      </c>
      <c r="E124" s="27">
        <v>7.0244590398097851E-3</v>
      </c>
      <c r="F124" s="8">
        <f t="shared" si="4"/>
        <v>13.499999999999991</v>
      </c>
      <c r="G124" s="27">
        <v>0.59090909090909061</v>
      </c>
      <c r="H124" s="27">
        <v>1.0146440835280802E-2</v>
      </c>
      <c r="I124" s="8">
        <f t="shared" si="5"/>
        <v>19.499999999999989</v>
      </c>
    </row>
    <row r="125" spans="1:9" x14ac:dyDescent="0.2">
      <c r="A125" s="117"/>
      <c r="B125" s="2" t="s">
        <v>19</v>
      </c>
      <c r="C125" s="8">
        <v>239.95999999999992</v>
      </c>
      <c r="D125" s="27">
        <v>0.27142645314353508</v>
      </c>
      <c r="E125" s="27">
        <v>2.7581021605259146E-2</v>
      </c>
      <c r="F125" s="8">
        <f t="shared" si="4"/>
        <v>65.131491696322655</v>
      </c>
      <c r="G125" s="27">
        <v>0.72857354685646514</v>
      </c>
      <c r="H125" s="27">
        <v>7.4034061544627591E-2</v>
      </c>
      <c r="I125" s="8">
        <f t="shared" si="5"/>
        <v>174.82850830367732</v>
      </c>
    </row>
    <row r="126" spans="1:9" x14ac:dyDescent="0.2">
      <c r="A126" s="115"/>
      <c r="B126" s="2" t="s">
        <v>20</v>
      </c>
      <c r="C126" s="8">
        <v>104.02000000000004</v>
      </c>
      <c r="D126" s="27">
        <v>0.42857142857142838</v>
      </c>
      <c r="E126" s="27">
        <v>1.3660177103156481E-2</v>
      </c>
      <c r="F126" s="8">
        <f t="shared" si="4"/>
        <v>44.58</v>
      </c>
      <c r="G126" s="27">
        <v>0.57142857142857117</v>
      </c>
      <c r="H126" s="27">
        <v>1.821356947087531E-2</v>
      </c>
      <c r="I126" s="8">
        <f t="shared" si="5"/>
        <v>59.44</v>
      </c>
    </row>
    <row r="127" spans="1:9" x14ac:dyDescent="0.2">
      <c r="B127" s="2" t="s">
        <v>156</v>
      </c>
      <c r="C127" s="31">
        <f>SUM(C114:C126)</f>
        <v>4027.4099999999985</v>
      </c>
      <c r="E127" s="32">
        <f>SUM(E114:E126)</f>
        <v>0.37169965691348694</v>
      </c>
      <c r="H127" s="32">
        <f>SUM(H114:H126)</f>
        <v>0.62830034308651261</v>
      </c>
    </row>
    <row r="131" spans="1:25" x14ac:dyDescent="0.2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</row>
    <row r="132" spans="1:25" x14ac:dyDescent="0.2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</row>
    <row r="133" spans="1:25" x14ac:dyDescent="0.2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</row>
    <row r="134" spans="1:25" x14ac:dyDescent="0.2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</row>
  </sheetData>
  <mergeCells count="30">
    <mergeCell ref="A131:Y134"/>
    <mergeCell ref="A114:A126"/>
    <mergeCell ref="C111:C113"/>
    <mergeCell ref="D112:F112"/>
    <mergeCell ref="G112:I112"/>
    <mergeCell ref="D111:I111"/>
    <mergeCell ref="A111:B113"/>
    <mergeCell ref="C103:G103"/>
    <mergeCell ref="B84:K84"/>
    <mergeCell ref="B85:C85"/>
    <mergeCell ref="D85:E85"/>
    <mergeCell ref="F85:G85"/>
    <mergeCell ref="H85:I85"/>
    <mergeCell ref="J85:K85"/>
    <mergeCell ref="A84:A86"/>
    <mergeCell ref="A66:A67"/>
    <mergeCell ref="A42:A44"/>
    <mergeCell ref="L3:N3"/>
    <mergeCell ref="C2:N2"/>
    <mergeCell ref="A2:A4"/>
    <mergeCell ref="L42:N42"/>
    <mergeCell ref="B66:G66"/>
    <mergeCell ref="I68:N68"/>
    <mergeCell ref="B42:B44"/>
    <mergeCell ref="C42:H42"/>
    <mergeCell ref="Q2:T2"/>
    <mergeCell ref="B2:B4"/>
    <mergeCell ref="C3:E3"/>
    <mergeCell ref="F3:H3"/>
    <mergeCell ref="I3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11"/>
  <sheetViews>
    <sheetView showGridLines="0" topLeftCell="A38" zoomScale="80" zoomScaleNormal="80" workbookViewId="0">
      <selection activeCell="J392" sqref="J392"/>
    </sheetView>
  </sheetViews>
  <sheetFormatPr baseColWidth="10" defaultRowHeight="12.75" x14ac:dyDescent="0.2"/>
  <cols>
    <col min="1" max="1" width="15.85546875" style="17" bestFit="1" customWidth="1"/>
    <col min="2" max="2" width="15.7109375" style="17" customWidth="1"/>
    <col min="3" max="3" width="19.5703125" style="17" customWidth="1"/>
    <col min="4" max="4" width="12.42578125" style="17" customWidth="1"/>
    <col min="5" max="5" width="19.85546875" style="17" customWidth="1"/>
    <col min="6" max="6" width="19.42578125" style="17" customWidth="1"/>
    <col min="7" max="7" width="13.28515625" style="17" customWidth="1"/>
    <col min="8" max="8" width="25.42578125" style="17" customWidth="1"/>
    <col min="9" max="9" width="15.7109375" style="17" customWidth="1"/>
    <col min="10" max="10" width="14.42578125" style="17" customWidth="1"/>
    <col min="11" max="11" width="15.5703125" style="17" customWidth="1"/>
    <col min="12" max="12" width="11.42578125" style="17"/>
    <col min="13" max="13" width="20.140625" style="17" customWidth="1"/>
    <col min="14" max="14" width="17.28515625" style="17" customWidth="1"/>
    <col min="15" max="15" width="11.42578125" style="17"/>
    <col min="16" max="16" width="17.28515625" style="17" customWidth="1"/>
    <col min="17" max="17" width="15.28515625" style="17" customWidth="1"/>
    <col min="18" max="18" width="17.28515625" style="17" customWidth="1"/>
    <col min="19" max="19" width="11.42578125" style="17"/>
    <col min="20" max="20" width="14.7109375" style="17" customWidth="1"/>
    <col min="21" max="21" width="12.85546875" style="17" customWidth="1"/>
    <col min="22" max="22" width="17" style="17" customWidth="1"/>
    <col min="23" max="23" width="24.140625" style="17" customWidth="1"/>
    <col min="24" max="24" width="22.28515625" style="17" customWidth="1"/>
    <col min="25" max="25" width="15.5703125" style="17" customWidth="1"/>
    <col min="26" max="26" width="24.85546875" style="17" customWidth="1"/>
    <col min="27" max="16384" width="11.42578125" style="17"/>
  </cols>
  <sheetData>
    <row r="1" spans="1:16" ht="96" customHeight="1" x14ac:dyDescent="0.2"/>
    <row r="2" spans="1:16" ht="15.75" customHeight="1" x14ac:dyDescent="0.2">
      <c r="A2" s="114" t="s">
        <v>7</v>
      </c>
      <c r="B2" s="114" t="s">
        <v>159</v>
      </c>
      <c r="C2" s="119" t="s">
        <v>27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</row>
    <row r="3" spans="1:16" ht="29.25" customHeight="1" x14ac:dyDescent="0.2">
      <c r="A3" s="117"/>
      <c r="B3" s="117"/>
      <c r="C3" s="119" t="s">
        <v>28</v>
      </c>
      <c r="D3" s="121"/>
      <c r="E3" s="119" t="s">
        <v>29</v>
      </c>
      <c r="F3" s="121"/>
      <c r="G3" s="119" t="s">
        <v>30</v>
      </c>
      <c r="H3" s="121"/>
      <c r="I3" s="119" t="s">
        <v>31</v>
      </c>
      <c r="J3" s="121"/>
      <c r="K3" s="119" t="s">
        <v>32</v>
      </c>
      <c r="L3" s="121"/>
      <c r="M3" s="119" t="s">
        <v>33</v>
      </c>
      <c r="N3" s="121"/>
      <c r="O3" s="119" t="s">
        <v>34</v>
      </c>
      <c r="P3" s="121"/>
    </row>
    <row r="4" spans="1:16" ht="25.5" x14ac:dyDescent="0.2">
      <c r="A4" s="115"/>
      <c r="B4" s="115"/>
      <c r="C4" s="2" t="s">
        <v>6</v>
      </c>
      <c r="D4" s="2" t="s">
        <v>21</v>
      </c>
      <c r="E4" s="2" t="s">
        <v>6</v>
      </c>
      <c r="F4" s="2" t="s">
        <v>21</v>
      </c>
      <c r="G4" s="2" t="s">
        <v>6</v>
      </c>
      <c r="H4" s="2" t="s">
        <v>21</v>
      </c>
      <c r="I4" s="2" t="s">
        <v>6</v>
      </c>
      <c r="J4" s="2" t="s">
        <v>21</v>
      </c>
      <c r="K4" s="2" t="s">
        <v>6</v>
      </c>
      <c r="L4" s="2" t="s">
        <v>21</v>
      </c>
      <c r="M4" s="2" t="s">
        <v>6</v>
      </c>
      <c r="N4" s="2" t="s">
        <v>21</v>
      </c>
      <c r="O4" s="2" t="s">
        <v>6</v>
      </c>
      <c r="P4" s="2" t="s">
        <v>21</v>
      </c>
    </row>
    <row r="5" spans="1:16" x14ac:dyDescent="0.2">
      <c r="A5" s="2" t="s">
        <v>8</v>
      </c>
      <c r="B5" s="8">
        <v>52.000000000000007</v>
      </c>
      <c r="C5" s="7">
        <v>0.8</v>
      </c>
      <c r="D5" s="7">
        <v>1.3323468464352346E-2</v>
      </c>
      <c r="E5" s="7">
        <v>0.20000000000000004</v>
      </c>
      <c r="F5" s="7">
        <v>3.3308671160880874E-3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</row>
    <row r="6" spans="1:16" x14ac:dyDescent="0.2">
      <c r="A6" s="2" t="s">
        <v>201</v>
      </c>
      <c r="B6" s="8">
        <v>44.100000000000016</v>
      </c>
      <c r="C6" s="7">
        <v>0</v>
      </c>
      <c r="D6" s="7">
        <v>0</v>
      </c>
      <c r="E6" s="7">
        <v>1</v>
      </c>
      <c r="F6" s="7">
        <v>5.3451574203171079E-2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x14ac:dyDescent="0.2">
      <c r="A7" s="2" t="s">
        <v>10</v>
      </c>
      <c r="B7" s="8">
        <v>233.97000000000008</v>
      </c>
      <c r="C7" s="7">
        <v>6.0606060606060608E-2</v>
      </c>
      <c r="D7" s="7">
        <v>4.4951967717117985E-3</v>
      </c>
      <c r="E7" s="7">
        <v>0.2121212121212121</v>
      </c>
      <c r="F7" s="7">
        <v>1.5733188700991295E-2</v>
      </c>
      <c r="G7" s="7">
        <v>0.5757575757575758</v>
      </c>
      <c r="H7" s="7">
        <v>4.2704369331262093E-2</v>
      </c>
      <c r="I7" s="7">
        <v>0</v>
      </c>
      <c r="J7" s="7">
        <v>0</v>
      </c>
      <c r="K7" s="7">
        <v>0.15151515151515152</v>
      </c>
      <c r="L7" s="7">
        <v>1.1237991929279498E-2</v>
      </c>
      <c r="M7" s="7">
        <v>0</v>
      </c>
      <c r="N7" s="7">
        <v>0</v>
      </c>
      <c r="O7" s="7">
        <v>0</v>
      </c>
      <c r="P7" s="7">
        <v>0</v>
      </c>
    </row>
    <row r="8" spans="1:16" x14ac:dyDescent="0.2">
      <c r="A8" s="2" t="s">
        <v>11</v>
      </c>
      <c r="B8" s="8">
        <v>539.55999999999995</v>
      </c>
      <c r="C8" s="7">
        <v>0.40416739933180962</v>
      </c>
      <c r="D8" s="7">
        <v>7.4527414804967412E-2</v>
      </c>
      <c r="E8" s="7">
        <v>0.39697395974870953</v>
      </c>
      <c r="F8" s="7">
        <v>7.320096329856067E-2</v>
      </c>
      <c r="G8" s="7">
        <v>0.12428665057467594</v>
      </c>
      <c r="H8" s="7">
        <v>2.2918134360694582E-2</v>
      </c>
      <c r="I8" s="7">
        <v>7.457199034480555E-2</v>
      </c>
      <c r="J8" s="7">
        <v>1.3750880616416748E-2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 x14ac:dyDescent="0.2">
      <c r="A9" s="2" t="s">
        <v>12</v>
      </c>
      <c r="B9" s="8">
        <v>227.56000000000003</v>
      </c>
      <c r="C9" s="7">
        <v>0.59859154929577463</v>
      </c>
      <c r="D9" s="7">
        <v>2.5055195121016584E-2</v>
      </c>
      <c r="E9" s="7">
        <v>0.40140845070422537</v>
      </c>
      <c r="F9" s="7">
        <v>1.6801719081152296E-2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 x14ac:dyDescent="0.2">
      <c r="A10" s="2" t="s">
        <v>13</v>
      </c>
      <c r="B10" s="8">
        <v>1273.2899999999979</v>
      </c>
      <c r="C10" s="7">
        <v>0.20346856611954162</v>
      </c>
      <c r="D10" s="7">
        <v>4.8415479983846745E-2</v>
      </c>
      <c r="E10" s="7">
        <v>0.79653143388045833</v>
      </c>
      <c r="F10" s="7">
        <v>0.18953518191545488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x14ac:dyDescent="0.2">
      <c r="A11" s="2" t="s">
        <v>14</v>
      </c>
      <c r="B11" s="8">
        <v>777.76000000000067</v>
      </c>
      <c r="C11" s="7">
        <v>0.61474119710392672</v>
      </c>
      <c r="D11" s="7">
        <v>4.0294649094623172E-2</v>
      </c>
      <c r="E11" s="7">
        <v>0</v>
      </c>
      <c r="F11" s="7">
        <v>0</v>
      </c>
      <c r="G11" s="7">
        <v>4.1799703197373771E-2</v>
      </c>
      <c r="H11" s="7">
        <v>2.7398592782335194E-3</v>
      </c>
      <c r="I11" s="7">
        <v>0</v>
      </c>
      <c r="J11" s="7">
        <v>0</v>
      </c>
      <c r="K11" s="7">
        <v>1.8730044520393951E-2</v>
      </c>
      <c r="L11" s="7">
        <v>1.2277045609298126E-3</v>
      </c>
      <c r="M11" s="7">
        <v>0.2531591491658049</v>
      </c>
      <c r="N11" s="7">
        <v>1.6593908345148574E-2</v>
      </c>
      <c r="O11" s="7">
        <v>7.1569906012501724E-2</v>
      </c>
      <c r="P11" s="7">
        <v>4.6912168276585751E-3</v>
      </c>
    </row>
    <row r="12" spans="1:16" x14ac:dyDescent="0.2">
      <c r="A12" s="2" t="s">
        <v>15</v>
      </c>
      <c r="B12" s="8">
        <v>82.569999999999965</v>
      </c>
      <c r="C12" s="7">
        <v>0.68136126242488915</v>
      </c>
      <c r="D12" s="7">
        <v>1.7882040141370244E-2</v>
      </c>
      <c r="E12" s="7">
        <v>0.31863873757511108</v>
      </c>
      <c r="F12" s="7">
        <v>8.3625398303910654E-3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x14ac:dyDescent="0.2">
      <c r="A13" s="2" t="s">
        <v>16</v>
      </c>
      <c r="B13" s="8">
        <v>171.48000000000002</v>
      </c>
      <c r="C13" s="7">
        <v>0.79098360655737698</v>
      </c>
      <c r="D13" s="7">
        <v>1.8773710320677015E-2</v>
      </c>
      <c r="E13" s="7">
        <v>0.20901639344262291</v>
      </c>
      <c r="F13" s="7">
        <v>4.9609286339612835E-3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 x14ac:dyDescent="0.2">
      <c r="A14" s="2" t="s">
        <v>17</v>
      </c>
      <c r="B14" s="8">
        <v>248.14000000000001</v>
      </c>
      <c r="C14" s="7">
        <v>0.70270270270270219</v>
      </c>
      <c r="D14" s="7">
        <v>8.1735941824784539E-2</v>
      </c>
      <c r="E14" s="7">
        <v>5.4054054054054029E-2</v>
      </c>
      <c r="F14" s="7">
        <v>6.2873801403680431E-3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0.18918918918918912</v>
      </c>
      <c r="N14" s="7">
        <v>2.2005830491288153E-2</v>
      </c>
      <c r="O14" s="7">
        <v>5.4054054054054029E-2</v>
      </c>
      <c r="P14" s="7">
        <v>6.2873801403680431E-3</v>
      </c>
    </row>
    <row r="15" spans="1:16" x14ac:dyDescent="0.2">
      <c r="A15" s="2" t="s">
        <v>18</v>
      </c>
      <c r="B15" s="8">
        <v>33</v>
      </c>
      <c r="C15" s="7">
        <v>0.77272727272727271</v>
      </c>
      <c r="D15" s="7">
        <v>1.2978591072686596E-2</v>
      </c>
      <c r="E15" s="7">
        <v>0.22727272727272713</v>
      </c>
      <c r="F15" s="7">
        <v>3.8172326684372325E-3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x14ac:dyDescent="0.2">
      <c r="A16" s="2" t="s">
        <v>19</v>
      </c>
      <c r="B16" s="8">
        <v>239.95999999999992</v>
      </c>
      <c r="C16" s="7">
        <v>0.16777939042089993</v>
      </c>
      <c r="D16" s="7">
        <v>1.8741285950520405E-2</v>
      </c>
      <c r="E16" s="7">
        <v>0.83222060957910027</v>
      </c>
      <c r="F16" s="7">
        <v>9.2960669238999996E-2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29" x14ac:dyDescent="0.2">
      <c r="A17" s="2" t="s">
        <v>20</v>
      </c>
      <c r="B17" s="8">
        <v>104.02000000000004</v>
      </c>
      <c r="C17" s="7">
        <v>0.57142857142857117</v>
      </c>
      <c r="D17" s="7">
        <v>1.781571756604991E-2</v>
      </c>
      <c r="E17" s="7">
        <v>0.42857142857142838</v>
      </c>
      <c r="F17" s="7">
        <v>1.3361788174537433E-2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29" x14ac:dyDescent="0.2">
      <c r="B18" s="37">
        <f>SUM(B5:B17)</f>
        <v>4027.4099999999985</v>
      </c>
      <c r="D18" s="38">
        <f>SUM(D5:D17)</f>
        <v>0.3740386911166067</v>
      </c>
      <c r="F18" s="38">
        <f>SUM(F5:F17)</f>
        <v>0.48180403300211344</v>
      </c>
      <c r="G18" s="39"/>
      <c r="H18" s="38">
        <f>SUM(H5:H17)</f>
        <v>6.8362362970190188E-2</v>
      </c>
      <c r="J18" s="38">
        <f>SUM(H5:H17)</f>
        <v>6.8362362970190188E-2</v>
      </c>
      <c r="L18" s="38">
        <f>SUM(L5:L17)</f>
        <v>1.2465696490209311E-2</v>
      </c>
      <c r="M18" s="39"/>
      <c r="N18" s="38">
        <f>SUM(N5:N17)</f>
        <v>3.8599738836436727E-2</v>
      </c>
      <c r="P18" s="38">
        <f>SUM(N5:N17)</f>
        <v>3.8599738836436727E-2</v>
      </c>
      <c r="Q18" s="39"/>
    </row>
    <row r="19" spans="1:29" x14ac:dyDescent="0.2">
      <c r="B19" s="40"/>
      <c r="D19" s="39"/>
      <c r="G19" s="39"/>
      <c r="J19" s="39"/>
      <c r="M19" s="39"/>
      <c r="P19" s="39"/>
      <c r="S19" s="39"/>
      <c r="V19" s="39"/>
      <c r="Y19" s="39"/>
      <c r="Z19" s="41"/>
      <c r="AB19" s="39"/>
      <c r="AC19" s="41"/>
    </row>
    <row r="20" spans="1:29" x14ac:dyDescent="0.2">
      <c r="B20" s="40"/>
      <c r="D20" s="39"/>
      <c r="G20" s="39"/>
      <c r="J20" s="39"/>
      <c r="M20" s="39"/>
      <c r="P20" s="39"/>
      <c r="S20" s="39"/>
      <c r="V20" s="39"/>
      <c r="Y20" s="39"/>
      <c r="Z20" s="41"/>
      <c r="AB20" s="39"/>
      <c r="AC20" s="41"/>
    </row>
    <row r="23" spans="1:29" x14ac:dyDescent="0.2">
      <c r="A23" s="129"/>
      <c r="B23" s="119" t="s">
        <v>27</v>
      </c>
      <c r="C23" s="120"/>
      <c r="D23" s="120"/>
      <c r="E23" s="120"/>
      <c r="F23" s="120"/>
      <c r="G23" s="120"/>
      <c r="H23" s="120"/>
    </row>
    <row r="24" spans="1:29" ht="35.25" customHeight="1" x14ac:dyDescent="0.2">
      <c r="A24" s="131"/>
      <c r="B24" s="2" t="s">
        <v>28</v>
      </c>
      <c r="C24" s="2" t="s">
        <v>29</v>
      </c>
      <c r="D24" s="2" t="s">
        <v>30</v>
      </c>
      <c r="E24" s="2" t="s">
        <v>31</v>
      </c>
      <c r="F24" s="2" t="s">
        <v>32</v>
      </c>
      <c r="G24" s="2" t="s">
        <v>33</v>
      </c>
      <c r="H24" s="2" t="s">
        <v>34</v>
      </c>
    </row>
    <row r="25" spans="1:29" ht="33.75" customHeight="1" x14ac:dyDescent="0.2">
      <c r="A25" s="2" t="s">
        <v>37</v>
      </c>
      <c r="B25" s="9">
        <f>D18</f>
        <v>0.3740386911166067</v>
      </c>
      <c r="C25" s="9">
        <f t="shared" ref="C25:H25" si="0">F18</f>
        <v>0.48180403300211344</v>
      </c>
      <c r="D25" s="9">
        <f t="shared" si="0"/>
        <v>0</v>
      </c>
      <c r="E25" s="9">
        <f t="shared" si="0"/>
        <v>6.8362362970190188E-2</v>
      </c>
      <c r="F25" s="9">
        <f t="shared" si="0"/>
        <v>0</v>
      </c>
      <c r="G25" s="9">
        <f t="shared" si="0"/>
        <v>6.8362362970190188E-2</v>
      </c>
      <c r="H25" s="9">
        <f t="shared" si="0"/>
        <v>0</v>
      </c>
    </row>
    <row r="26" spans="1:29" ht="25.5" x14ac:dyDescent="0.2">
      <c r="A26" s="2" t="s">
        <v>25</v>
      </c>
      <c r="B26" s="10">
        <f>$B$18*B25</f>
        <v>1506.4071649899324</v>
      </c>
      <c r="C26" s="10">
        <f t="shared" ref="C26:H26" si="1">$B$18*C25</f>
        <v>1940.422380553041</v>
      </c>
      <c r="D26" s="10">
        <f t="shared" si="1"/>
        <v>0</v>
      </c>
      <c r="E26" s="10">
        <f t="shared" si="1"/>
        <v>275.32326424977356</v>
      </c>
      <c r="F26" s="10">
        <f t="shared" si="1"/>
        <v>0</v>
      </c>
      <c r="G26" s="10">
        <f t="shared" si="1"/>
        <v>275.32326424977356</v>
      </c>
      <c r="H26" s="10">
        <f t="shared" si="1"/>
        <v>0</v>
      </c>
    </row>
    <row r="39" spans="1:17" ht="18.75" customHeight="1" x14ac:dyDescent="0.2"/>
    <row r="40" spans="1:17" ht="18.75" customHeight="1" x14ac:dyDescent="0.2"/>
    <row r="41" spans="1:17" ht="15.75" customHeight="1" x14ac:dyDescent="0.2">
      <c r="A41" s="114" t="s">
        <v>7</v>
      </c>
      <c r="B41" s="114" t="s">
        <v>159</v>
      </c>
      <c r="C41" s="119" t="s">
        <v>167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</row>
    <row r="42" spans="1:17" ht="21" customHeight="1" x14ac:dyDescent="0.2">
      <c r="A42" s="117"/>
      <c r="B42" s="117"/>
      <c r="C42" s="119" t="s">
        <v>38</v>
      </c>
      <c r="D42" s="121"/>
      <c r="E42" s="114" t="s">
        <v>158</v>
      </c>
      <c r="F42" s="119" t="s">
        <v>39</v>
      </c>
      <c r="G42" s="121"/>
      <c r="H42" s="114" t="s">
        <v>158</v>
      </c>
      <c r="I42" s="119" t="s">
        <v>40</v>
      </c>
      <c r="J42" s="121"/>
      <c r="K42" s="114" t="s">
        <v>158</v>
      </c>
      <c r="L42" s="119" t="s">
        <v>41</v>
      </c>
      <c r="M42" s="121"/>
      <c r="N42" s="114" t="s">
        <v>158</v>
      </c>
      <c r="O42" s="119" t="s">
        <v>42</v>
      </c>
      <c r="P42" s="121"/>
      <c r="Q42" s="114" t="s">
        <v>158</v>
      </c>
    </row>
    <row r="43" spans="1:17" ht="25.5" x14ac:dyDescent="0.2">
      <c r="A43" s="115"/>
      <c r="B43" s="115"/>
      <c r="C43" s="2" t="s">
        <v>6</v>
      </c>
      <c r="D43" s="2" t="s">
        <v>21</v>
      </c>
      <c r="E43" s="117"/>
      <c r="F43" s="2" t="s">
        <v>6</v>
      </c>
      <c r="G43" s="2" t="s">
        <v>21</v>
      </c>
      <c r="H43" s="117"/>
      <c r="I43" s="2" t="s">
        <v>6</v>
      </c>
      <c r="J43" s="2" t="s">
        <v>21</v>
      </c>
      <c r="K43" s="117"/>
      <c r="L43" s="2" t="s">
        <v>6</v>
      </c>
      <c r="M43" s="2" t="s">
        <v>21</v>
      </c>
      <c r="N43" s="117"/>
      <c r="O43" s="2" t="s">
        <v>6</v>
      </c>
      <c r="P43" s="2" t="s">
        <v>21</v>
      </c>
      <c r="Q43" s="117"/>
    </row>
    <row r="44" spans="1:17" ht="29.25" customHeight="1" x14ac:dyDescent="0.2">
      <c r="A44" s="2" t="s">
        <v>8</v>
      </c>
      <c r="B44" s="8">
        <v>52.000000000000007</v>
      </c>
      <c r="C44" s="7">
        <v>0</v>
      </c>
      <c r="D44" s="7">
        <v>0</v>
      </c>
      <c r="E44" s="8">
        <f>B44*C44</f>
        <v>0</v>
      </c>
      <c r="F44" s="7">
        <v>1</v>
      </c>
      <c r="G44" s="7">
        <v>1.650958213224905E-2</v>
      </c>
      <c r="H44" s="8">
        <f>F44*B44</f>
        <v>52.000000000000007</v>
      </c>
      <c r="I44" s="7">
        <v>0</v>
      </c>
      <c r="J44" s="7">
        <v>0</v>
      </c>
      <c r="K44" s="8">
        <f>I44*B44</f>
        <v>0</v>
      </c>
      <c r="L44" s="7">
        <v>0</v>
      </c>
      <c r="M44" s="7">
        <v>0</v>
      </c>
      <c r="N44" s="8">
        <f>L44*B44</f>
        <v>0</v>
      </c>
      <c r="O44" s="7">
        <v>0</v>
      </c>
      <c r="P44" s="7">
        <v>0</v>
      </c>
      <c r="Q44" s="8">
        <f>O44*B44</f>
        <v>0</v>
      </c>
    </row>
    <row r="45" spans="1:17" x14ac:dyDescent="0.2">
      <c r="A45" s="2" t="s">
        <v>201</v>
      </c>
      <c r="B45" s="8">
        <v>44.100000000000016</v>
      </c>
      <c r="C45" s="7">
        <v>0</v>
      </c>
      <c r="D45" s="7">
        <v>0</v>
      </c>
      <c r="E45" s="8">
        <f t="shared" ref="E45:E56" si="2">B45*C45</f>
        <v>0</v>
      </c>
      <c r="F45" s="7">
        <v>1</v>
      </c>
      <c r="G45" s="7">
        <v>5.298699249471471E-2</v>
      </c>
      <c r="H45" s="8">
        <f t="shared" ref="H45:H56" si="3">F45*B45</f>
        <v>44.100000000000016</v>
      </c>
      <c r="I45" s="7">
        <v>0</v>
      </c>
      <c r="J45" s="7">
        <v>0</v>
      </c>
      <c r="K45" s="8">
        <f t="shared" ref="K45:K56" si="4">I45*B45</f>
        <v>0</v>
      </c>
      <c r="L45" s="7">
        <v>0</v>
      </c>
      <c r="M45" s="7">
        <v>0</v>
      </c>
      <c r="N45" s="8">
        <f t="shared" ref="N45:N56" si="5">L45*B45</f>
        <v>0</v>
      </c>
      <c r="O45" s="7">
        <v>0</v>
      </c>
      <c r="P45" s="7">
        <v>0</v>
      </c>
      <c r="Q45" s="8">
        <f t="shared" ref="Q45:Q56" si="6">O45*B45</f>
        <v>0</v>
      </c>
    </row>
    <row r="46" spans="1:17" x14ac:dyDescent="0.2">
      <c r="A46" s="2" t="s">
        <v>10</v>
      </c>
      <c r="B46" s="8">
        <v>233.97000000000008</v>
      </c>
      <c r="C46" s="7">
        <v>0</v>
      </c>
      <c r="D46" s="7">
        <v>0</v>
      </c>
      <c r="E46" s="8">
        <f t="shared" si="2"/>
        <v>0</v>
      </c>
      <c r="F46" s="7">
        <v>0.90909090909090906</v>
      </c>
      <c r="G46" s="7">
        <v>6.6841892261096825E-2</v>
      </c>
      <c r="H46" s="8">
        <f t="shared" si="3"/>
        <v>212.70000000000007</v>
      </c>
      <c r="I46" s="7">
        <v>6.0606060606060608E-2</v>
      </c>
      <c r="J46" s="7">
        <v>4.4561261507397882E-3</v>
      </c>
      <c r="K46" s="8">
        <f t="shared" si="4"/>
        <v>14.180000000000005</v>
      </c>
      <c r="L46" s="7">
        <v>3.0303030303030304E-2</v>
      </c>
      <c r="M46" s="7">
        <v>2.2280630753698941E-3</v>
      </c>
      <c r="N46" s="8">
        <f t="shared" si="5"/>
        <v>7.0900000000000025</v>
      </c>
      <c r="O46" s="7">
        <v>0</v>
      </c>
      <c r="P46" s="7">
        <v>0</v>
      </c>
      <c r="Q46" s="8">
        <f t="shared" si="6"/>
        <v>0</v>
      </c>
    </row>
    <row r="47" spans="1:17" x14ac:dyDescent="0.2">
      <c r="A47" s="2" t="s">
        <v>11</v>
      </c>
      <c r="B47" s="8">
        <v>539.55999999999995</v>
      </c>
      <c r="C47" s="7">
        <v>1.1877168022763243E-2</v>
      </c>
      <c r="D47" s="7">
        <v>2.1710831016391228E-3</v>
      </c>
      <c r="E47" s="8">
        <f t="shared" si="2"/>
        <v>6.408444778362135</v>
      </c>
      <c r="F47" s="7">
        <v>0.98812283197723683</v>
      </c>
      <c r="G47" s="7">
        <v>0.18062359467660932</v>
      </c>
      <c r="H47" s="8">
        <f t="shared" si="3"/>
        <v>533.15155522163786</v>
      </c>
      <c r="I47" s="7">
        <v>0</v>
      </c>
      <c r="J47" s="7">
        <v>0</v>
      </c>
      <c r="K47" s="8">
        <f t="shared" si="4"/>
        <v>0</v>
      </c>
      <c r="L47" s="7">
        <v>0</v>
      </c>
      <c r="M47" s="7">
        <v>0</v>
      </c>
      <c r="N47" s="8">
        <f t="shared" si="5"/>
        <v>0</v>
      </c>
      <c r="O47" s="7">
        <v>0</v>
      </c>
      <c r="P47" s="7">
        <v>0</v>
      </c>
      <c r="Q47" s="8">
        <f t="shared" si="6"/>
        <v>0</v>
      </c>
    </row>
    <row r="48" spans="1:17" x14ac:dyDescent="0.2">
      <c r="A48" s="2" t="s">
        <v>12</v>
      </c>
      <c r="B48" s="8">
        <v>227.56000000000003</v>
      </c>
      <c r="C48" s="7">
        <v>0</v>
      </c>
      <c r="D48" s="7">
        <v>0</v>
      </c>
      <c r="E48" s="8">
        <f t="shared" si="2"/>
        <v>0</v>
      </c>
      <c r="F48" s="7">
        <v>1</v>
      </c>
      <c r="G48" s="7">
        <v>4.1493109075740976E-2</v>
      </c>
      <c r="H48" s="8">
        <f t="shared" si="3"/>
        <v>227.56000000000003</v>
      </c>
      <c r="I48" s="7">
        <v>0</v>
      </c>
      <c r="J48" s="7">
        <v>0</v>
      </c>
      <c r="K48" s="8">
        <f t="shared" si="4"/>
        <v>0</v>
      </c>
      <c r="L48" s="7">
        <v>0</v>
      </c>
      <c r="M48" s="7">
        <v>0</v>
      </c>
      <c r="N48" s="8">
        <f t="shared" si="5"/>
        <v>0</v>
      </c>
      <c r="O48" s="7">
        <v>0</v>
      </c>
      <c r="P48" s="7">
        <v>0</v>
      </c>
      <c r="Q48" s="8">
        <f t="shared" si="6"/>
        <v>0</v>
      </c>
    </row>
    <row r="49" spans="1:17" x14ac:dyDescent="0.2">
      <c r="A49" s="2" t="s">
        <v>13</v>
      </c>
      <c r="B49" s="8">
        <v>1273.2899999999979</v>
      </c>
      <c r="C49" s="7">
        <v>1.8581604211830288E-2</v>
      </c>
      <c r="D49" s="7">
        <v>4.3830749023670047E-3</v>
      </c>
      <c r="E49" s="8">
        <f t="shared" si="2"/>
        <v>23.659770826881349</v>
      </c>
      <c r="F49" s="7">
        <v>0.9814183957881697</v>
      </c>
      <c r="G49" s="7">
        <v>0.23149940609335062</v>
      </c>
      <c r="H49" s="8">
        <f t="shared" si="3"/>
        <v>1249.6302291731165</v>
      </c>
      <c r="I49" s="7">
        <v>0</v>
      </c>
      <c r="J49" s="7">
        <v>0</v>
      </c>
      <c r="K49" s="8">
        <f t="shared" si="4"/>
        <v>0</v>
      </c>
      <c r="L49" s="7">
        <v>0</v>
      </c>
      <c r="M49" s="7">
        <v>0</v>
      </c>
      <c r="N49" s="8">
        <f t="shared" si="5"/>
        <v>0</v>
      </c>
      <c r="O49" s="7">
        <v>0</v>
      </c>
      <c r="P49" s="7">
        <v>0</v>
      </c>
      <c r="Q49" s="8">
        <f t="shared" si="6"/>
        <v>0</v>
      </c>
    </row>
    <row r="50" spans="1:17" x14ac:dyDescent="0.2">
      <c r="A50" s="2" t="s">
        <v>14</v>
      </c>
      <c r="B50" s="8">
        <v>777.76000000000067</v>
      </c>
      <c r="C50" s="7">
        <v>2.621831488754018E-2</v>
      </c>
      <c r="D50" s="7">
        <v>1.71670433676041E-3</v>
      </c>
      <c r="E50" s="8">
        <f t="shared" si="2"/>
        <v>20.39155658693327</v>
      </c>
      <c r="F50" s="7">
        <v>3.0524812566940396E-2</v>
      </c>
      <c r="G50" s="7">
        <v>1.9986821554793541E-3</v>
      </c>
      <c r="H50" s="8">
        <f t="shared" si="3"/>
        <v>23.740978222063582</v>
      </c>
      <c r="I50" s="7">
        <v>0.88318903962870432</v>
      </c>
      <c r="J50" s="7">
        <v>5.7828829236862785E-2</v>
      </c>
      <c r="K50" s="8">
        <f t="shared" si="4"/>
        <v>686.90910746162172</v>
      </c>
      <c r="L50" s="7">
        <v>7.6312031417350989E-3</v>
      </c>
      <c r="M50" s="7">
        <v>4.9967053886983853E-4</v>
      </c>
      <c r="N50" s="8">
        <f t="shared" si="5"/>
        <v>5.9352445555158955</v>
      </c>
      <c r="O50" s="7">
        <v>5.2436629775080359E-2</v>
      </c>
      <c r="P50" s="7">
        <v>3.4334086735208201E-3</v>
      </c>
      <c r="Q50" s="8">
        <f t="shared" si="6"/>
        <v>40.783113173866539</v>
      </c>
    </row>
    <row r="51" spans="1:17" x14ac:dyDescent="0.2">
      <c r="A51" s="2" t="s">
        <v>15</v>
      </c>
      <c r="B51" s="8">
        <v>82.569999999999965</v>
      </c>
      <c r="C51" s="7">
        <v>0</v>
      </c>
      <c r="D51" s="7">
        <v>0</v>
      </c>
      <c r="E51" s="8">
        <f t="shared" si="2"/>
        <v>0</v>
      </c>
      <c r="F51" s="7">
        <v>1</v>
      </c>
      <c r="G51" s="7">
        <v>2.6016471595483079E-2</v>
      </c>
      <c r="H51" s="8">
        <f t="shared" si="3"/>
        <v>82.569999999999965</v>
      </c>
      <c r="I51" s="7">
        <v>0</v>
      </c>
      <c r="J51" s="7">
        <v>0</v>
      </c>
      <c r="K51" s="8">
        <f t="shared" si="4"/>
        <v>0</v>
      </c>
      <c r="L51" s="7">
        <v>0</v>
      </c>
      <c r="M51" s="7">
        <v>0</v>
      </c>
      <c r="N51" s="8">
        <f t="shared" si="5"/>
        <v>0</v>
      </c>
      <c r="O51" s="7">
        <v>0</v>
      </c>
      <c r="P51" s="7">
        <v>0</v>
      </c>
      <c r="Q51" s="8">
        <f t="shared" si="6"/>
        <v>0</v>
      </c>
    </row>
    <row r="52" spans="1:17" x14ac:dyDescent="0.2">
      <c r="A52" s="2" t="s">
        <v>16</v>
      </c>
      <c r="B52" s="8">
        <v>171.48000000000002</v>
      </c>
      <c r="C52" s="7">
        <v>0</v>
      </c>
      <c r="D52" s="7">
        <v>0</v>
      </c>
      <c r="E52" s="8">
        <f t="shared" si="2"/>
        <v>0</v>
      </c>
      <c r="F52" s="7">
        <v>1</v>
      </c>
      <c r="G52" s="7">
        <v>2.8603946812847079E-2</v>
      </c>
      <c r="H52" s="8">
        <f t="shared" si="3"/>
        <v>171.48000000000002</v>
      </c>
      <c r="I52" s="7">
        <v>0</v>
      </c>
      <c r="J52" s="7">
        <v>0</v>
      </c>
      <c r="K52" s="8">
        <f t="shared" si="4"/>
        <v>0</v>
      </c>
      <c r="L52" s="7">
        <v>0</v>
      </c>
      <c r="M52" s="7">
        <v>0</v>
      </c>
      <c r="N52" s="8">
        <f t="shared" si="5"/>
        <v>0</v>
      </c>
      <c r="O52" s="7">
        <v>0</v>
      </c>
      <c r="P52" s="7">
        <v>0</v>
      </c>
      <c r="Q52" s="8">
        <f t="shared" si="6"/>
        <v>0</v>
      </c>
    </row>
    <row r="53" spans="1:17" x14ac:dyDescent="0.2">
      <c r="A53" s="2" t="s">
        <v>17</v>
      </c>
      <c r="B53" s="8">
        <v>248.14000000000001</v>
      </c>
      <c r="C53" s="7">
        <v>0</v>
      </c>
      <c r="D53" s="7">
        <v>0</v>
      </c>
      <c r="E53" s="8">
        <f t="shared" si="2"/>
        <v>0</v>
      </c>
      <c r="F53" s="7">
        <v>0.97368421052631571</v>
      </c>
      <c r="G53" s="7">
        <v>0.11530555145656883</v>
      </c>
      <c r="H53" s="8">
        <f t="shared" si="3"/>
        <v>241.60999999999999</v>
      </c>
      <c r="I53" s="7">
        <v>0</v>
      </c>
      <c r="J53" s="7">
        <v>0</v>
      </c>
      <c r="K53" s="8">
        <f t="shared" si="4"/>
        <v>0</v>
      </c>
      <c r="L53" s="7">
        <v>2.6315789473684199E-2</v>
      </c>
      <c r="M53" s="7">
        <v>3.1163662555829404E-3</v>
      </c>
      <c r="N53" s="8">
        <f t="shared" si="5"/>
        <v>6.5299999999999976</v>
      </c>
      <c r="O53" s="7">
        <v>0</v>
      </c>
      <c r="P53" s="7">
        <v>0</v>
      </c>
      <c r="Q53" s="8">
        <f t="shared" si="6"/>
        <v>0</v>
      </c>
    </row>
    <row r="54" spans="1:17" x14ac:dyDescent="0.2">
      <c r="A54" s="2" t="s">
        <v>18</v>
      </c>
      <c r="B54" s="8">
        <v>33</v>
      </c>
      <c r="C54" s="7">
        <v>0</v>
      </c>
      <c r="D54" s="7">
        <v>0</v>
      </c>
      <c r="E54" s="8">
        <f t="shared" si="2"/>
        <v>0</v>
      </c>
      <c r="F54" s="7">
        <v>1</v>
      </c>
      <c r="G54" s="7">
        <v>1.6649840529124806E-2</v>
      </c>
      <c r="H54" s="8">
        <f t="shared" si="3"/>
        <v>33</v>
      </c>
      <c r="I54" s="7">
        <v>0</v>
      </c>
      <c r="J54" s="7">
        <v>0</v>
      </c>
      <c r="K54" s="8">
        <f t="shared" si="4"/>
        <v>0</v>
      </c>
      <c r="L54" s="7">
        <v>0</v>
      </c>
      <c r="M54" s="7">
        <v>0</v>
      </c>
      <c r="N54" s="8">
        <f t="shared" si="5"/>
        <v>0</v>
      </c>
      <c r="O54" s="7">
        <v>0</v>
      </c>
      <c r="P54" s="7">
        <v>0</v>
      </c>
      <c r="Q54" s="8">
        <f t="shared" si="6"/>
        <v>0</v>
      </c>
    </row>
    <row r="55" spans="1:17" x14ac:dyDescent="0.2">
      <c r="A55" s="2" t="s">
        <v>19</v>
      </c>
      <c r="B55" s="8">
        <v>239.95999999999992</v>
      </c>
      <c r="C55" s="7">
        <v>3.0505343712890889E-2</v>
      </c>
      <c r="D55" s="7">
        <v>3.3778897247575051E-3</v>
      </c>
      <c r="E55" s="8">
        <f t="shared" si="2"/>
        <v>7.3200622773452952</v>
      </c>
      <c r="F55" s="7">
        <v>0.96949465628710907</v>
      </c>
      <c r="G55" s="7">
        <v>0.10735319255870754</v>
      </c>
      <c r="H55" s="8">
        <f t="shared" si="3"/>
        <v>232.63993772265462</v>
      </c>
      <c r="I55" s="7">
        <v>0</v>
      </c>
      <c r="J55" s="7">
        <v>0</v>
      </c>
      <c r="K55" s="8">
        <f t="shared" si="4"/>
        <v>0</v>
      </c>
      <c r="L55" s="7">
        <v>0</v>
      </c>
      <c r="M55" s="7">
        <v>0</v>
      </c>
      <c r="N55" s="8">
        <f t="shared" si="5"/>
        <v>0</v>
      </c>
      <c r="O55" s="7">
        <v>0</v>
      </c>
      <c r="P55" s="7">
        <v>0</v>
      </c>
      <c r="Q55" s="8">
        <f t="shared" si="6"/>
        <v>0</v>
      </c>
    </row>
    <row r="56" spans="1:17" x14ac:dyDescent="0.2">
      <c r="A56" s="2" t="s">
        <v>20</v>
      </c>
      <c r="B56" s="8">
        <v>104.02000000000004</v>
      </c>
      <c r="C56" s="7">
        <v>0</v>
      </c>
      <c r="D56" s="7">
        <v>0</v>
      </c>
      <c r="E56" s="8">
        <f t="shared" si="2"/>
        <v>0</v>
      </c>
      <c r="F56" s="7">
        <v>1</v>
      </c>
      <c r="G56" s="7">
        <v>3.0906522161557218E-2</v>
      </c>
      <c r="H56" s="8">
        <f t="shared" si="3"/>
        <v>104.02000000000004</v>
      </c>
      <c r="I56" s="7">
        <v>0</v>
      </c>
      <c r="J56" s="7">
        <v>0</v>
      </c>
      <c r="K56" s="8">
        <f t="shared" si="4"/>
        <v>0</v>
      </c>
      <c r="L56" s="7">
        <v>0</v>
      </c>
      <c r="M56" s="7">
        <v>0</v>
      </c>
      <c r="N56" s="8">
        <f t="shared" si="5"/>
        <v>0</v>
      </c>
      <c r="O56" s="7">
        <v>0</v>
      </c>
      <c r="P56" s="7">
        <v>0</v>
      </c>
      <c r="Q56" s="8">
        <f t="shared" si="6"/>
        <v>0</v>
      </c>
    </row>
    <row r="57" spans="1:17" x14ac:dyDescent="0.2">
      <c r="B57" s="42">
        <f>SUM(B44:B56)</f>
        <v>4027.4099999999985</v>
      </c>
      <c r="D57" s="18">
        <f>SUM(D44:D56)</f>
        <v>1.1648752065524043E-2</v>
      </c>
      <c r="G57" s="18">
        <f>SUM(G44:G56)</f>
        <v>0.91678878400352937</v>
      </c>
      <c r="J57" s="18">
        <f>SUM(J44:J56)</f>
        <v>6.2284955387602571E-2</v>
      </c>
      <c r="M57" s="18">
        <f>SUM(M44:M56)</f>
        <v>5.8440998698226724E-3</v>
      </c>
      <c r="P57" s="18">
        <f>SUM(P44:P56)</f>
        <v>3.4334086735208201E-3</v>
      </c>
    </row>
    <row r="58" spans="1:17" x14ac:dyDescent="0.2">
      <c r="B58" s="40"/>
    </row>
    <row r="59" spans="1:17" x14ac:dyDescent="0.2">
      <c r="B59" s="40"/>
    </row>
    <row r="61" spans="1:17" ht="48" customHeight="1" x14ac:dyDescent="0.2">
      <c r="G61" s="43"/>
    </row>
    <row r="67" spans="1:6" x14ac:dyDescent="0.2">
      <c r="A67" s="129"/>
      <c r="B67" s="119" t="s">
        <v>47</v>
      </c>
      <c r="C67" s="120"/>
      <c r="D67" s="120"/>
      <c r="E67" s="120"/>
      <c r="F67" s="120"/>
    </row>
    <row r="68" spans="1:6" ht="38.25" x14ac:dyDescent="0.2">
      <c r="A68" s="131"/>
      <c r="B68" s="2" t="s">
        <v>38</v>
      </c>
      <c r="C68" s="2" t="s">
        <v>43</v>
      </c>
      <c r="D68" s="2" t="s">
        <v>44</v>
      </c>
      <c r="E68" s="2" t="s">
        <v>45</v>
      </c>
      <c r="F68" s="2" t="s">
        <v>46</v>
      </c>
    </row>
    <row r="69" spans="1:6" x14ac:dyDescent="0.2">
      <c r="A69" s="2" t="s">
        <v>37</v>
      </c>
      <c r="B69" s="7">
        <f>SUM(D44:D56)</f>
        <v>1.1648752065524043E-2</v>
      </c>
      <c r="C69" s="7">
        <f>SUM(G44:G56)</f>
        <v>0.91678878400352937</v>
      </c>
      <c r="D69" s="7">
        <f>SUM(J44:J56)</f>
        <v>6.2284955387602571E-2</v>
      </c>
      <c r="E69" s="7">
        <f>SUM(M44:M56)</f>
        <v>5.8440998698226724E-3</v>
      </c>
      <c r="F69" s="7">
        <f>SUM(P44:P56)</f>
        <v>3.4334086735208201E-3</v>
      </c>
    </row>
    <row r="70" spans="1:6" ht="25.5" x14ac:dyDescent="0.2">
      <c r="A70" s="2" t="s">
        <v>25</v>
      </c>
      <c r="B70" s="8">
        <f>$B$57*B69</f>
        <v>46.914300556212169</v>
      </c>
      <c r="C70" s="8">
        <f t="shared" ref="C70:F70" si="7">$B$57*C69</f>
        <v>3692.284316583653</v>
      </c>
      <c r="D70" s="8">
        <f t="shared" si="7"/>
        <v>250.84705217758437</v>
      </c>
      <c r="E70" s="8">
        <f t="shared" si="7"/>
        <v>23.536586256722519</v>
      </c>
      <c r="F70" s="8">
        <f t="shared" si="7"/>
        <v>13.827744425824481</v>
      </c>
    </row>
    <row r="84" spans="1:50" x14ac:dyDescent="0.2">
      <c r="AU84" s="44"/>
      <c r="AV84" s="44"/>
      <c r="AW84" s="44"/>
      <c r="AX84" s="44"/>
    </row>
    <row r="85" spans="1:50" ht="15.75" customHeight="1" x14ac:dyDescent="0.2">
      <c r="A85" s="114" t="s">
        <v>7</v>
      </c>
      <c r="B85" s="119" t="s">
        <v>140</v>
      </c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33"/>
    </row>
    <row r="86" spans="1:50" ht="15.75" customHeight="1" x14ac:dyDescent="0.2">
      <c r="A86" s="117"/>
      <c r="B86" s="119" t="s">
        <v>0</v>
      </c>
      <c r="C86" s="120"/>
      <c r="D86" s="120"/>
      <c r="E86" s="120"/>
      <c r="F86" s="120"/>
      <c r="G86" s="120"/>
      <c r="H86" s="120"/>
      <c r="I86" s="121"/>
      <c r="J86" s="119" t="s">
        <v>1</v>
      </c>
      <c r="K86" s="120"/>
      <c r="L86" s="120"/>
      <c r="M86" s="120"/>
      <c r="N86" s="119" t="s">
        <v>4</v>
      </c>
      <c r="O86" s="120"/>
      <c r="P86" s="119" t="s">
        <v>5</v>
      </c>
      <c r="Q86" s="120"/>
      <c r="R86" s="120"/>
      <c r="S86" s="120"/>
      <c r="T86" s="120"/>
      <c r="U86" s="120"/>
      <c r="V86" s="120"/>
      <c r="W86" s="120"/>
      <c r="X86" s="120"/>
      <c r="Y86" s="120"/>
      <c r="Z86" s="33"/>
    </row>
    <row r="87" spans="1:50" ht="15" customHeight="1" x14ac:dyDescent="0.2">
      <c r="A87" s="117"/>
      <c r="B87" s="119" t="s">
        <v>38</v>
      </c>
      <c r="C87" s="121"/>
      <c r="D87" s="119" t="s">
        <v>39</v>
      </c>
      <c r="E87" s="121"/>
      <c r="F87" s="119" t="s">
        <v>40</v>
      </c>
      <c r="G87" s="121"/>
      <c r="H87" s="119" t="s">
        <v>42</v>
      </c>
      <c r="I87" s="121"/>
      <c r="J87" s="119" t="s">
        <v>38</v>
      </c>
      <c r="K87" s="121"/>
      <c r="L87" s="119" t="s">
        <v>39</v>
      </c>
      <c r="M87" s="121"/>
      <c r="N87" s="119" t="s">
        <v>39</v>
      </c>
      <c r="O87" s="121"/>
      <c r="P87" s="119" t="s">
        <v>38</v>
      </c>
      <c r="Q87" s="121"/>
      <c r="R87" s="119" t="s">
        <v>39</v>
      </c>
      <c r="S87" s="121"/>
      <c r="T87" s="119" t="s">
        <v>40</v>
      </c>
      <c r="U87" s="121"/>
      <c r="V87" s="119" t="s">
        <v>41</v>
      </c>
      <c r="W87" s="121"/>
      <c r="X87" s="119" t="s">
        <v>42</v>
      </c>
      <c r="Y87" s="121"/>
      <c r="Z87" s="33"/>
    </row>
    <row r="88" spans="1:50" ht="25.5" x14ac:dyDescent="0.2">
      <c r="A88" s="115"/>
      <c r="B88" s="2" t="s">
        <v>6</v>
      </c>
      <c r="C88" s="2" t="s">
        <v>21</v>
      </c>
      <c r="D88" s="2" t="s">
        <v>6</v>
      </c>
      <c r="E88" s="2" t="s">
        <v>21</v>
      </c>
      <c r="F88" s="2" t="s">
        <v>6</v>
      </c>
      <c r="G88" s="2" t="s">
        <v>21</v>
      </c>
      <c r="H88" s="2" t="s">
        <v>6</v>
      </c>
      <c r="I88" s="2" t="s">
        <v>21</v>
      </c>
      <c r="J88" s="2" t="s">
        <v>6</v>
      </c>
      <c r="K88" s="2" t="s">
        <v>21</v>
      </c>
      <c r="L88" s="2" t="s">
        <v>6</v>
      </c>
      <c r="M88" s="2" t="s">
        <v>21</v>
      </c>
      <c r="N88" s="2" t="s">
        <v>6</v>
      </c>
      <c r="O88" s="2" t="s">
        <v>21</v>
      </c>
      <c r="P88" s="2" t="s">
        <v>6</v>
      </c>
      <c r="Q88" s="2" t="s">
        <v>21</v>
      </c>
      <c r="R88" s="2" t="s">
        <v>6</v>
      </c>
      <c r="S88" s="2" t="s">
        <v>21</v>
      </c>
      <c r="T88" s="2" t="s">
        <v>6</v>
      </c>
      <c r="U88" s="2" t="s">
        <v>21</v>
      </c>
      <c r="V88" s="2" t="s">
        <v>6</v>
      </c>
      <c r="W88" s="2" t="s">
        <v>21</v>
      </c>
      <c r="X88" s="2" t="s">
        <v>6</v>
      </c>
      <c r="Y88" s="2" t="s">
        <v>21</v>
      </c>
      <c r="Z88" s="33"/>
    </row>
    <row r="89" spans="1:50" x14ac:dyDescent="0.2">
      <c r="A89" s="2" t="s">
        <v>8</v>
      </c>
      <c r="B89" s="7">
        <v>0</v>
      </c>
      <c r="C89" s="7">
        <v>0</v>
      </c>
      <c r="D89" s="7">
        <v>1</v>
      </c>
      <c r="E89" s="7">
        <v>1.3207665705799239E-2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1</v>
      </c>
      <c r="S89" s="7">
        <v>3.3019164264498106E-3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33"/>
    </row>
    <row r="90" spans="1:50" x14ac:dyDescent="0.2">
      <c r="A90" s="2" t="s">
        <v>201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1</v>
      </c>
      <c r="M90" s="7">
        <v>7.5695703563878171E-3</v>
      </c>
      <c r="N90" s="7">
        <v>0</v>
      </c>
      <c r="O90" s="7">
        <v>0</v>
      </c>
      <c r="P90" s="7">
        <v>0</v>
      </c>
      <c r="Q90" s="7">
        <v>0</v>
      </c>
      <c r="R90" s="7">
        <v>1</v>
      </c>
      <c r="S90" s="7">
        <v>4.5417422138326904E-2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33"/>
    </row>
    <row r="91" spans="1:50" x14ac:dyDescent="0.2">
      <c r="A91" s="2" t="s">
        <v>10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1</v>
      </c>
      <c r="M91" s="7">
        <v>2.6736756904438729E-2</v>
      </c>
      <c r="N91" s="7">
        <v>0</v>
      </c>
      <c r="O91" s="7">
        <v>0</v>
      </c>
      <c r="P91" s="7">
        <v>0</v>
      </c>
      <c r="Q91" s="7">
        <v>0</v>
      </c>
      <c r="R91" s="7">
        <v>0.8571428571428571</v>
      </c>
      <c r="S91" s="7">
        <v>4.0105135356658092E-2</v>
      </c>
      <c r="T91" s="7">
        <v>9.5238095238095233E-2</v>
      </c>
      <c r="U91" s="7">
        <v>4.4561261507397882E-3</v>
      </c>
      <c r="V91" s="7">
        <v>4.7619047619047616E-2</v>
      </c>
      <c r="W91" s="7">
        <v>2.2280630753698941E-3</v>
      </c>
      <c r="X91" s="7">
        <v>0</v>
      </c>
      <c r="Y91" s="7">
        <v>0</v>
      </c>
      <c r="Z91" s="33"/>
    </row>
    <row r="92" spans="1:50" x14ac:dyDescent="0.2">
      <c r="A92" s="2" t="s">
        <v>11</v>
      </c>
      <c r="B92" s="7">
        <v>3.6917420252409808E-2</v>
      </c>
      <c r="C92" s="7">
        <v>2.1710831016391228E-3</v>
      </c>
      <c r="D92" s="7">
        <v>0.96308257974759004</v>
      </c>
      <c r="E92" s="7">
        <v>5.6638093888386448E-2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1</v>
      </c>
      <c r="M92" s="7">
        <v>2.4574439952604343E-2</v>
      </c>
      <c r="N92" s="7">
        <v>0</v>
      </c>
      <c r="O92" s="7">
        <v>0</v>
      </c>
      <c r="P92" s="7">
        <v>0</v>
      </c>
      <c r="Q92" s="7">
        <v>0</v>
      </c>
      <c r="R92" s="7">
        <v>1</v>
      </c>
      <c r="S92" s="7">
        <v>9.941106083561857E-2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33"/>
    </row>
    <row r="93" spans="1:50" x14ac:dyDescent="0.2">
      <c r="A93" s="2" t="s">
        <v>12</v>
      </c>
      <c r="B93" s="7">
        <v>0</v>
      </c>
      <c r="C93" s="7">
        <v>0</v>
      </c>
      <c r="D93" s="7">
        <v>1</v>
      </c>
      <c r="E93" s="7">
        <v>2.144054139741193E-2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1</v>
      </c>
      <c r="M93" s="7">
        <v>1.311269908291462E-2</v>
      </c>
      <c r="N93" s="7">
        <v>0</v>
      </c>
      <c r="O93" s="7">
        <v>0</v>
      </c>
      <c r="P93" s="7">
        <v>0</v>
      </c>
      <c r="Q93" s="7">
        <v>0</v>
      </c>
      <c r="R93" s="7">
        <v>1</v>
      </c>
      <c r="S93" s="7">
        <v>6.9398685954144244E-3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33"/>
    </row>
    <row r="94" spans="1:50" x14ac:dyDescent="0.2">
      <c r="A94" s="2" t="s">
        <v>13</v>
      </c>
      <c r="B94" s="7">
        <v>0</v>
      </c>
      <c r="C94" s="7">
        <v>0</v>
      </c>
      <c r="D94" s="7">
        <v>1</v>
      </c>
      <c r="E94" s="7">
        <v>5.3948346923300548E-2</v>
      </c>
      <c r="F94" s="7">
        <v>0</v>
      </c>
      <c r="G94" s="7">
        <v>0</v>
      </c>
      <c r="H94" s="7">
        <v>0</v>
      </c>
      <c r="I94" s="7">
        <v>0</v>
      </c>
      <c r="J94" s="7">
        <v>3.6934441366574332E-2</v>
      </c>
      <c r="K94" s="7">
        <v>4.3830749023670047E-3</v>
      </c>
      <c r="L94" s="7">
        <v>0.96306555863342569</v>
      </c>
      <c r="M94" s="7">
        <v>0.11428867807921965</v>
      </c>
      <c r="N94" s="7">
        <v>1</v>
      </c>
      <c r="O94" s="7">
        <v>4.3830749023670047E-3</v>
      </c>
      <c r="P94" s="7">
        <v>0</v>
      </c>
      <c r="Q94" s="7">
        <v>0</v>
      </c>
      <c r="R94" s="7">
        <v>1</v>
      </c>
      <c r="S94" s="7">
        <v>5.8879306188463432E-2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33"/>
    </row>
    <row r="95" spans="1:50" x14ac:dyDescent="0.2">
      <c r="A95" s="2" t="s">
        <v>14</v>
      </c>
      <c r="B95" s="7">
        <v>2.6419930746053887E-2</v>
      </c>
      <c r="C95" s="7">
        <v>1.71670433676041E-3</v>
      </c>
      <c r="D95" s="7">
        <v>3.0759544902639758E-2</v>
      </c>
      <c r="E95" s="7">
        <v>1.9986821554793541E-3</v>
      </c>
      <c r="F95" s="7">
        <v>0.88998066285919886</v>
      </c>
      <c r="G95" s="7">
        <v>5.7828829236862785E-2</v>
      </c>
      <c r="H95" s="7">
        <v>5.2839861492107773E-2</v>
      </c>
      <c r="I95" s="7">
        <v>3.4334086735208201E-3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1</v>
      </c>
      <c r="W95" s="7">
        <v>4.9967053886983853E-4</v>
      </c>
      <c r="X95" s="7">
        <v>0</v>
      </c>
      <c r="Y95" s="7">
        <v>0</v>
      </c>
      <c r="Z95" s="33"/>
    </row>
    <row r="96" spans="1:50" x14ac:dyDescent="0.2">
      <c r="A96" s="2" t="s">
        <v>22</v>
      </c>
      <c r="B96" s="7">
        <v>0</v>
      </c>
      <c r="C96" s="7">
        <v>0</v>
      </c>
      <c r="D96" s="7">
        <v>1</v>
      </c>
      <c r="E96" s="7">
        <v>1.4285902131781518E-2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1</v>
      </c>
      <c r="M96" s="7">
        <v>5.7345229972634981E-3</v>
      </c>
      <c r="N96" s="7">
        <v>0</v>
      </c>
      <c r="O96" s="7">
        <v>0</v>
      </c>
      <c r="P96" s="7">
        <v>0</v>
      </c>
      <c r="Q96" s="7">
        <v>0</v>
      </c>
      <c r="R96" s="7">
        <v>1</v>
      </c>
      <c r="S96" s="7">
        <v>5.9960464664380632E-3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33"/>
    </row>
    <row r="97" spans="1:71" x14ac:dyDescent="0.2">
      <c r="A97" s="2" t="s">
        <v>16</v>
      </c>
      <c r="B97" s="7">
        <v>0</v>
      </c>
      <c r="C97" s="7">
        <v>0</v>
      </c>
      <c r="D97" s="7">
        <v>1</v>
      </c>
      <c r="E97" s="7">
        <v>2.3686136772391297E-2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1</v>
      </c>
      <c r="S97" s="7">
        <v>4.9178100404557784E-3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33"/>
    </row>
    <row r="98" spans="1:71" x14ac:dyDescent="0.2">
      <c r="A98" s="2" t="s">
        <v>17</v>
      </c>
      <c r="B98" s="7">
        <v>0</v>
      </c>
      <c r="C98" s="7">
        <v>0</v>
      </c>
      <c r="D98" s="7">
        <v>1</v>
      </c>
      <c r="E98" s="7">
        <v>0.10907281894540294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0.66666666666666652</v>
      </c>
      <c r="S98" s="7">
        <v>6.2327325111658808E-3</v>
      </c>
      <c r="T98" s="7">
        <v>0</v>
      </c>
      <c r="U98" s="7">
        <v>0</v>
      </c>
      <c r="V98" s="7">
        <v>0.33333333333333326</v>
      </c>
      <c r="W98" s="7">
        <v>3.1163662555829404E-3</v>
      </c>
      <c r="X98" s="7">
        <v>0</v>
      </c>
      <c r="Y98" s="7">
        <v>0</v>
      </c>
      <c r="Z98" s="33"/>
    </row>
    <row r="99" spans="1:71" x14ac:dyDescent="0.2">
      <c r="A99" s="2" t="s">
        <v>18</v>
      </c>
      <c r="B99" s="7">
        <v>0</v>
      </c>
      <c r="C99" s="7">
        <v>0</v>
      </c>
      <c r="D99" s="7">
        <v>1</v>
      </c>
      <c r="E99" s="7">
        <v>1.2865785863414619E-2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1</v>
      </c>
      <c r="S99" s="7">
        <v>3.7840546657101804E-3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33"/>
    </row>
    <row r="100" spans="1:71" x14ac:dyDescent="0.2">
      <c r="A100" s="2" t="s">
        <v>19</v>
      </c>
      <c r="B100" s="7">
        <v>9.0909090909090912E-2</v>
      </c>
      <c r="C100" s="7">
        <v>1.6889448623787526E-3</v>
      </c>
      <c r="D100" s="7">
        <v>0.90909090909090906</v>
      </c>
      <c r="E100" s="7">
        <v>1.6889448623787526E-2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1.8327678599739987E-2</v>
      </c>
      <c r="Q100" s="7">
        <v>1.6889448623787526E-3</v>
      </c>
      <c r="R100" s="7">
        <v>0.98167232140026006</v>
      </c>
      <c r="S100" s="7">
        <v>9.0463743934920071E-2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33"/>
    </row>
    <row r="101" spans="1:71" x14ac:dyDescent="0.2">
      <c r="A101" s="2" t="s">
        <v>20</v>
      </c>
      <c r="B101" s="7">
        <v>0</v>
      </c>
      <c r="C101" s="7">
        <v>0</v>
      </c>
      <c r="D101" s="7">
        <v>1</v>
      </c>
      <c r="E101" s="7">
        <v>1.7660869806604116E-2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1</v>
      </c>
      <c r="S101" s="7">
        <v>1.3245652354953088E-2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33"/>
    </row>
    <row r="102" spans="1:71" x14ac:dyDescent="0.2">
      <c r="B102" s="40"/>
    </row>
    <row r="106" spans="1:71" ht="15.75" customHeight="1" x14ac:dyDescent="0.2">
      <c r="A106" s="114" t="s">
        <v>7</v>
      </c>
      <c r="B106" s="119" t="s">
        <v>177</v>
      </c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34"/>
      <c r="BO106" s="44"/>
      <c r="BP106" s="44"/>
      <c r="BQ106" s="44"/>
      <c r="BR106" s="44"/>
      <c r="BS106" s="44"/>
    </row>
    <row r="107" spans="1:71" ht="15" customHeight="1" x14ac:dyDescent="0.2">
      <c r="A107" s="117"/>
      <c r="B107" s="119" t="s">
        <v>0</v>
      </c>
      <c r="C107" s="120"/>
      <c r="D107" s="120"/>
      <c r="E107" s="121"/>
      <c r="F107" s="119" t="s">
        <v>1</v>
      </c>
      <c r="G107" s="121"/>
      <c r="H107" s="119" t="s">
        <v>2</v>
      </c>
      <c r="I107" s="121"/>
      <c r="J107" s="119" t="s">
        <v>3</v>
      </c>
      <c r="K107" s="121"/>
      <c r="L107" s="119" t="s">
        <v>4</v>
      </c>
      <c r="M107" s="121"/>
      <c r="N107" s="119" t="s">
        <v>5</v>
      </c>
      <c r="O107" s="120"/>
      <c r="P107" s="120"/>
      <c r="Q107" s="120"/>
      <c r="R107" s="120"/>
      <c r="S107" s="120"/>
      <c r="T107" s="120"/>
      <c r="U107" s="120"/>
      <c r="V107" s="120"/>
      <c r="W107" s="120"/>
      <c r="X107" s="3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</row>
    <row r="108" spans="1:71" ht="15" customHeight="1" x14ac:dyDescent="0.2">
      <c r="A108" s="117"/>
      <c r="B108" s="119" t="s">
        <v>64</v>
      </c>
      <c r="C108" s="121"/>
      <c r="D108" s="119" t="s">
        <v>67</v>
      </c>
      <c r="E108" s="121"/>
      <c r="F108" s="119" t="s">
        <v>64</v>
      </c>
      <c r="G108" s="121"/>
      <c r="H108" s="119" t="s">
        <v>64</v>
      </c>
      <c r="I108" s="121"/>
      <c r="J108" s="119" t="s">
        <v>64</v>
      </c>
      <c r="K108" s="121"/>
      <c r="L108" s="119" t="s">
        <v>64</v>
      </c>
      <c r="M108" s="121"/>
      <c r="N108" s="119" t="s">
        <v>64</v>
      </c>
      <c r="O108" s="121"/>
      <c r="P108" s="119" t="s">
        <v>65</v>
      </c>
      <c r="Q108" s="121"/>
      <c r="R108" s="119" t="s">
        <v>66</v>
      </c>
      <c r="S108" s="121"/>
      <c r="T108" s="119" t="s">
        <v>67</v>
      </c>
      <c r="U108" s="121"/>
      <c r="V108" s="119" t="s">
        <v>68</v>
      </c>
      <c r="W108" s="121"/>
      <c r="X108" s="33"/>
    </row>
    <row r="109" spans="1:71" ht="25.5" x14ac:dyDescent="0.2">
      <c r="A109" s="115"/>
      <c r="B109" s="2" t="s">
        <v>6</v>
      </c>
      <c r="C109" s="2" t="s">
        <v>21</v>
      </c>
      <c r="D109" s="2" t="s">
        <v>6</v>
      </c>
      <c r="E109" s="2" t="s">
        <v>21</v>
      </c>
      <c r="F109" s="2" t="s">
        <v>6</v>
      </c>
      <c r="G109" s="2" t="s">
        <v>21</v>
      </c>
      <c r="H109" s="2" t="s">
        <v>6</v>
      </c>
      <c r="I109" s="2" t="s">
        <v>21</v>
      </c>
      <c r="J109" s="2" t="s">
        <v>6</v>
      </c>
      <c r="K109" s="2" t="s">
        <v>21</v>
      </c>
      <c r="L109" s="2" t="s">
        <v>6</v>
      </c>
      <c r="M109" s="2" t="s">
        <v>21</v>
      </c>
      <c r="N109" s="2" t="s">
        <v>6</v>
      </c>
      <c r="O109" s="2" t="s">
        <v>21</v>
      </c>
      <c r="P109" s="2" t="s">
        <v>6</v>
      </c>
      <c r="Q109" s="2" t="s">
        <v>21</v>
      </c>
      <c r="R109" s="2" t="s">
        <v>6</v>
      </c>
      <c r="S109" s="2" t="s">
        <v>21</v>
      </c>
      <c r="T109" s="2" t="s">
        <v>6</v>
      </c>
      <c r="U109" s="2" t="s">
        <v>21</v>
      </c>
      <c r="V109" s="2" t="s">
        <v>6</v>
      </c>
      <c r="W109" s="2" t="s">
        <v>21</v>
      </c>
      <c r="X109" s="33"/>
    </row>
    <row r="110" spans="1:71" x14ac:dyDescent="0.2">
      <c r="A110" s="2" t="s">
        <v>8</v>
      </c>
      <c r="B110" s="7">
        <v>1</v>
      </c>
      <c r="C110" s="7">
        <v>3.0380322083869921E-3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0.9887640449438202</v>
      </c>
      <c r="O110" s="7">
        <v>2.0565141102927346E-2</v>
      </c>
      <c r="P110" s="7">
        <v>0</v>
      </c>
      <c r="Q110" s="7">
        <v>0</v>
      </c>
      <c r="R110" s="7">
        <v>0</v>
      </c>
      <c r="S110" s="7">
        <v>0</v>
      </c>
      <c r="T110" s="7">
        <v>1.1235955056179765E-2</v>
      </c>
      <c r="U110" s="7">
        <v>2.3369478526053783E-4</v>
      </c>
      <c r="V110" s="7">
        <v>0</v>
      </c>
      <c r="W110" s="7">
        <v>0</v>
      </c>
      <c r="X110" s="33"/>
    </row>
    <row r="111" spans="1:71" x14ac:dyDescent="0.2">
      <c r="A111" s="2" t="s">
        <v>201</v>
      </c>
      <c r="B111" s="7">
        <v>0</v>
      </c>
      <c r="C111" s="7">
        <v>0</v>
      </c>
      <c r="D111" s="7">
        <v>0</v>
      </c>
      <c r="E111" s="7">
        <v>0</v>
      </c>
      <c r="F111" s="7">
        <v>1</v>
      </c>
      <c r="G111" s="7">
        <v>2.076718570978985E-3</v>
      </c>
      <c r="H111" s="7">
        <v>0</v>
      </c>
      <c r="I111" s="7">
        <v>0</v>
      </c>
      <c r="J111" s="7">
        <v>1</v>
      </c>
      <c r="K111" s="7">
        <v>4.1534371419579705E-4</v>
      </c>
      <c r="L111" s="7">
        <v>0</v>
      </c>
      <c r="M111" s="7">
        <v>0</v>
      </c>
      <c r="N111" s="7">
        <v>1</v>
      </c>
      <c r="O111" s="7">
        <v>3.6342574992132316E-2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33"/>
    </row>
    <row r="112" spans="1:71" x14ac:dyDescent="0.2">
      <c r="A112" s="2" t="s">
        <v>10</v>
      </c>
      <c r="B112" s="7">
        <v>0</v>
      </c>
      <c r="C112" s="7">
        <v>0</v>
      </c>
      <c r="D112" s="7">
        <v>0</v>
      </c>
      <c r="E112" s="7">
        <v>0</v>
      </c>
      <c r="F112" s="7">
        <v>1</v>
      </c>
      <c r="G112" s="7">
        <v>1.3178482678245985E-2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0.94852941176470507</v>
      </c>
      <c r="O112" s="7">
        <v>7.3914098499727313E-2</v>
      </c>
      <c r="P112" s="7">
        <v>2.5735294117647068E-2</v>
      </c>
      <c r="Q112" s="7">
        <v>2.0054212771243867E-3</v>
      </c>
      <c r="R112" s="7">
        <v>0</v>
      </c>
      <c r="S112" s="7">
        <v>0</v>
      </c>
      <c r="T112" s="7">
        <v>2.5735294117647068E-2</v>
      </c>
      <c r="U112" s="7">
        <v>2.0054212771243867E-3</v>
      </c>
      <c r="V112" s="7">
        <v>0</v>
      </c>
      <c r="W112" s="7">
        <v>0</v>
      </c>
      <c r="X112" s="33"/>
    </row>
    <row r="113" spans="1:24" x14ac:dyDescent="0.2">
      <c r="A113" s="2" t="s">
        <v>11</v>
      </c>
      <c r="B113" s="7">
        <v>1</v>
      </c>
      <c r="C113" s="7">
        <v>1.6305075390797653E-2</v>
      </c>
      <c r="D113" s="7">
        <v>0</v>
      </c>
      <c r="E113" s="7">
        <v>0</v>
      </c>
      <c r="F113" s="7">
        <v>1</v>
      </c>
      <c r="G113" s="7">
        <v>2.1100685799855797E-2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0.99230769230769222</v>
      </c>
      <c r="O113" s="7">
        <v>0.12372674855370003</v>
      </c>
      <c r="P113" s="7">
        <v>7.6923076923076841E-3</v>
      </c>
      <c r="Q113" s="7">
        <v>9.591220818116271E-4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33"/>
    </row>
    <row r="114" spans="1:24" x14ac:dyDescent="0.2">
      <c r="A114" s="2" t="s">
        <v>12</v>
      </c>
      <c r="B114" s="7">
        <v>1</v>
      </c>
      <c r="C114" s="7">
        <v>1.40340497259531E-2</v>
      </c>
      <c r="D114" s="7">
        <v>0</v>
      </c>
      <c r="E114" s="7">
        <v>0</v>
      </c>
      <c r="F114" s="7">
        <v>1</v>
      </c>
      <c r="G114" s="7">
        <v>1.5757529516859624E-2</v>
      </c>
      <c r="H114" s="7">
        <v>0</v>
      </c>
      <c r="I114" s="7">
        <v>0</v>
      </c>
      <c r="J114" s="7">
        <v>0</v>
      </c>
      <c r="K114" s="7">
        <v>0</v>
      </c>
      <c r="L114" s="7">
        <v>1</v>
      </c>
      <c r="M114" s="7">
        <v>4.9242279740186281E-4</v>
      </c>
      <c r="N114" s="7">
        <v>0.9281045751633995</v>
      </c>
      <c r="O114" s="7">
        <v>3.4962018615532268E-2</v>
      </c>
      <c r="P114" s="7">
        <v>1.9607843137254916E-2</v>
      </c>
      <c r="Q114" s="7">
        <v>7.3863419610279422E-4</v>
      </c>
      <c r="R114" s="7">
        <v>1.3071895424836609E-2</v>
      </c>
      <c r="S114" s="7">
        <v>4.9242279740186281E-4</v>
      </c>
      <c r="T114" s="7">
        <v>3.9215686274509831E-2</v>
      </c>
      <c r="U114" s="7">
        <v>1.4772683922055884E-3</v>
      </c>
      <c r="V114" s="7">
        <v>0</v>
      </c>
      <c r="W114" s="7">
        <v>0</v>
      </c>
      <c r="X114" s="33"/>
    </row>
    <row r="115" spans="1:24" x14ac:dyDescent="0.2">
      <c r="A115" s="2" t="s">
        <v>13</v>
      </c>
      <c r="B115" s="7">
        <v>1</v>
      </c>
      <c r="C115" s="7">
        <v>7.8310473768024094E-3</v>
      </c>
      <c r="D115" s="7">
        <v>0</v>
      </c>
      <c r="E115" s="7">
        <v>0</v>
      </c>
      <c r="F115" s="7">
        <v>1</v>
      </c>
      <c r="G115" s="7">
        <v>5.3393504841834555E-2</v>
      </c>
      <c r="H115" s="7">
        <v>0</v>
      </c>
      <c r="I115" s="7">
        <v>0</v>
      </c>
      <c r="J115" s="7">
        <v>0</v>
      </c>
      <c r="K115" s="7">
        <v>0</v>
      </c>
      <c r="L115" s="7">
        <v>1</v>
      </c>
      <c r="M115" s="7">
        <v>2.1357401936733852E-3</v>
      </c>
      <c r="N115" s="7">
        <v>1</v>
      </c>
      <c r="O115" s="7">
        <v>5.054585125027005E-2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33"/>
    </row>
    <row r="116" spans="1:24" x14ac:dyDescent="0.2">
      <c r="A116" s="2" t="s">
        <v>14</v>
      </c>
      <c r="B116" s="7">
        <v>0.7142857142857143</v>
      </c>
      <c r="C116" s="7">
        <v>2.8272339704561696E-3</v>
      </c>
      <c r="D116" s="7">
        <v>0.28571428571428575</v>
      </c>
      <c r="E116" s="7">
        <v>1.1308935881824678E-3</v>
      </c>
      <c r="F116" s="7">
        <v>0</v>
      </c>
      <c r="G116" s="7">
        <v>0</v>
      </c>
      <c r="H116" s="7">
        <v>1</v>
      </c>
      <c r="I116" s="7">
        <v>2.8272339704561696E-3</v>
      </c>
      <c r="J116" s="7">
        <v>1</v>
      </c>
      <c r="K116" s="7">
        <v>3.9581275586386376E-3</v>
      </c>
      <c r="L116" s="7">
        <v>0</v>
      </c>
      <c r="M116" s="7">
        <v>0</v>
      </c>
      <c r="N116" s="7">
        <v>0.74999999999999811</v>
      </c>
      <c r="O116" s="7">
        <v>6.4460934526400532E-2</v>
      </c>
      <c r="P116" s="7">
        <v>0.13157894736842102</v>
      </c>
      <c r="Q116" s="7">
        <v>1.130893588182468E-2</v>
      </c>
      <c r="R116" s="7">
        <v>0</v>
      </c>
      <c r="S116" s="7">
        <v>0</v>
      </c>
      <c r="T116" s="7">
        <v>0.11184210526315784</v>
      </c>
      <c r="U116" s="7">
        <v>9.6125954995509768E-3</v>
      </c>
      <c r="V116" s="7">
        <v>6.5789473684210488E-3</v>
      </c>
      <c r="W116" s="7">
        <v>5.654467940912339E-4</v>
      </c>
      <c r="X116" s="33"/>
    </row>
    <row r="117" spans="1:24" x14ac:dyDescent="0.2">
      <c r="A117" s="2" t="s">
        <v>15</v>
      </c>
      <c r="B117" s="7">
        <v>1</v>
      </c>
      <c r="C117" s="7">
        <v>1.065662530881796E-2</v>
      </c>
      <c r="D117" s="7">
        <v>0</v>
      </c>
      <c r="E117" s="7">
        <v>0</v>
      </c>
      <c r="F117" s="7">
        <v>1</v>
      </c>
      <c r="G117" s="7">
        <v>8.1974040837061272E-3</v>
      </c>
      <c r="H117" s="7">
        <v>1</v>
      </c>
      <c r="I117" s="7">
        <v>1.0929872111608164E-3</v>
      </c>
      <c r="J117" s="7">
        <v>0</v>
      </c>
      <c r="K117" s="7">
        <v>0</v>
      </c>
      <c r="L117" s="7">
        <v>0</v>
      </c>
      <c r="M117" s="7">
        <v>0</v>
      </c>
      <c r="N117" s="7">
        <v>0.97580645161290291</v>
      </c>
      <c r="O117" s="7">
        <v>3.3062863137614674E-2</v>
      </c>
      <c r="P117" s="7">
        <v>0</v>
      </c>
      <c r="Q117" s="7">
        <v>0</v>
      </c>
      <c r="R117" s="7">
        <v>0</v>
      </c>
      <c r="S117" s="7">
        <v>0</v>
      </c>
      <c r="T117" s="7">
        <v>2.4193548387096784E-2</v>
      </c>
      <c r="U117" s="7">
        <v>8.197404083706124E-4</v>
      </c>
      <c r="V117" s="7">
        <v>0</v>
      </c>
      <c r="W117" s="7">
        <v>0</v>
      </c>
      <c r="X117" s="33"/>
    </row>
    <row r="118" spans="1:24" x14ac:dyDescent="0.2">
      <c r="A118" s="2" t="s">
        <v>16</v>
      </c>
      <c r="B118" s="7">
        <v>1</v>
      </c>
      <c r="C118" s="7">
        <v>1.693326667962192E-2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0.9826086956521739</v>
      </c>
      <c r="O118" s="7">
        <v>6.5981349475768183E-2</v>
      </c>
      <c r="P118" s="7">
        <v>0</v>
      </c>
      <c r="Q118" s="7">
        <v>0</v>
      </c>
      <c r="R118" s="7">
        <v>0</v>
      </c>
      <c r="S118" s="7">
        <v>0</v>
      </c>
      <c r="T118" s="7">
        <v>1.7391304347826087E-2</v>
      </c>
      <c r="U118" s="7">
        <v>1.1678114951463392E-3</v>
      </c>
      <c r="V118" s="7">
        <v>0</v>
      </c>
      <c r="W118" s="7">
        <v>0</v>
      </c>
      <c r="X118" s="33"/>
    </row>
    <row r="119" spans="1:24" x14ac:dyDescent="0.2">
      <c r="A119" s="2" t="s">
        <v>17</v>
      </c>
      <c r="B119" s="7">
        <v>1</v>
      </c>
      <c r="C119" s="7">
        <v>3.0284359293532299E-2</v>
      </c>
      <c r="D119" s="7">
        <v>0</v>
      </c>
      <c r="E119" s="7">
        <v>0</v>
      </c>
      <c r="F119" s="7">
        <v>1</v>
      </c>
      <c r="G119" s="7">
        <v>1.1216429367974952E-3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0.81920903954802315</v>
      </c>
      <c r="O119" s="7">
        <v>3.2527645167127278E-2</v>
      </c>
      <c r="P119" s="7">
        <v>4.5197740112994496E-2</v>
      </c>
      <c r="Q119" s="7">
        <v>1.7946286988759924E-3</v>
      </c>
      <c r="R119" s="7">
        <v>0</v>
      </c>
      <c r="S119" s="7">
        <v>0</v>
      </c>
      <c r="T119" s="7">
        <v>0.13559322033898341</v>
      </c>
      <c r="U119" s="7">
        <v>5.3838860966279748E-3</v>
      </c>
      <c r="V119" s="7">
        <v>0</v>
      </c>
      <c r="W119" s="7">
        <v>0</v>
      </c>
      <c r="X119" s="33"/>
    </row>
    <row r="120" spans="1:24" x14ac:dyDescent="0.2">
      <c r="A120" s="2" t="s">
        <v>18</v>
      </c>
      <c r="B120" s="7">
        <v>1</v>
      </c>
      <c r="C120" s="7">
        <v>2.0621158648959748E-2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0.98989898989898994</v>
      </c>
      <c r="O120" s="7">
        <v>5.6135376322168203E-2</v>
      </c>
      <c r="P120" s="7">
        <v>1.01010101010101E-2</v>
      </c>
      <c r="Q120" s="7">
        <v>5.7280996247110409E-4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33"/>
    </row>
    <row r="121" spans="1:24" x14ac:dyDescent="0.2">
      <c r="A121" s="2" t="s">
        <v>19</v>
      </c>
      <c r="B121" s="7">
        <v>1</v>
      </c>
      <c r="C121" s="7">
        <v>1.2939640766831793E-2</v>
      </c>
      <c r="D121" s="7">
        <v>0</v>
      </c>
      <c r="E121" s="7">
        <v>0</v>
      </c>
      <c r="F121" s="7">
        <v>1</v>
      </c>
      <c r="G121" s="7">
        <v>2.0870388333599672E-3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0.99342105263157887</v>
      </c>
      <c r="O121" s="7">
        <v>6.3028572767471258E-2</v>
      </c>
      <c r="P121" s="7">
        <v>0</v>
      </c>
      <c r="Q121" s="7">
        <v>0</v>
      </c>
      <c r="R121" s="7">
        <v>0</v>
      </c>
      <c r="S121" s="7">
        <v>0</v>
      </c>
      <c r="T121" s="7">
        <v>6.578947368421028E-3</v>
      </c>
      <c r="U121" s="7">
        <v>4.1740776667199342E-4</v>
      </c>
      <c r="V121" s="7">
        <v>0</v>
      </c>
      <c r="W121" s="7">
        <v>0</v>
      </c>
      <c r="X121" s="33"/>
    </row>
    <row r="122" spans="1:24" x14ac:dyDescent="0.2">
      <c r="A122" s="2" t="s">
        <v>20</v>
      </c>
      <c r="B122" s="7">
        <v>1</v>
      </c>
      <c r="C122" s="7">
        <v>1.6656527200959746E-2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1</v>
      </c>
      <c r="K122" s="7">
        <v>7.087883915302014E-4</v>
      </c>
      <c r="L122" s="7">
        <v>0</v>
      </c>
      <c r="M122" s="7">
        <v>0</v>
      </c>
      <c r="N122" s="7">
        <v>0.98484848484848486</v>
      </c>
      <c r="O122" s="7">
        <v>2.3035622724731565E-2</v>
      </c>
      <c r="P122" s="7">
        <v>0</v>
      </c>
      <c r="Q122" s="7">
        <v>0</v>
      </c>
      <c r="R122" s="7">
        <v>0</v>
      </c>
      <c r="S122" s="7">
        <v>0</v>
      </c>
      <c r="T122" s="7">
        <v>1.5151515151515138E-2</v>
      </c>
      <c r="U122" s="7">
        <v>3.543941957651007E-4</v>
      </c>
      <c r="V122" s="7">
        <v>0</v>
      </c>
      <c r="W122" s="7">
        <v>0</v>
      </c>
      <c r="X122" s="33"/>
    </row>
    <row r="125" spans="1:24" ht="15.75" customHeight="1" x14ac:dyDescent="0.2">
      <c r="A125" s="33"/>
      <c r="C125" s="114" t="s">
        <v>7</v>
      </c>
      <c r="D125" s="119" t="s">
        <v>69</v>
      </c>
      <c r="E125" s="120"/>
      <c r="F125" s="120"/>
      <c r="G125" s="120"/>
      <c r="H125" s="120"/>
      <c r="I125" s="121"/>
      <c r="J125" s="33"/>
    </row>
    <row r="126" spans="1:24" ht="29.25" customHeight="1" x14ac:dyDescent="0.2">
      <c r="A126" s="33"/>
      <c r="C126" s="117"/>
      <c r="D126" s="2" t="s">
        <v>59</v>
      </c>
      <c r="E126" s="2" t="s">
        <v>60</v>
      </c>
      <c r="F126" s="2" t="s">
        <v>61</v>
      </c>
      <c r="G126" s="2" t="s">
        <v>62</v>
      </c>
      <c r="H126" s="2" t="s">
        <v>58</v>
      </c>
      <c r="I126" s="2" t="s">
        <v>63</v>
      </c>
      <c r="J126" s="33"/>
    </row>
    <row r="127" spans="1:24" x14ac:dyDescent="0.2">
      <c r="A127" s="33"/>
      <c r="C127" s="5" t="s">
        <v>8</v>
      </c>
      <c r="D127" s="8">
        <v>6.8727272726000006</v>
      </c>
      <c r="E127" s="8">
        <v>6.8181818180000002</v>
      </c>
      <c r="F127" s="8">
        <v>7</v>
      </c>
      <c r="G127" s="46">
        <v>8.4132451161339272E-2</v>
      </c>
      <c r="H127" s="8">
        <v>52.000000000000007</v>
      </c>
      <c r="I127" s="8">
        <v>52.000000000000007</v>
      </c>
      <c r="J127" s="33"/>
    </row>
    <row r="128" spans="1:24" x14ac:dyDescent="0.2">
      <c r="A128" s="33"/>
      <c r="C128" s="6" t="s">
        <v>201</v>
      </c>
      <c r="D128" s="8">
        <v>6.8203463201904766</v>
      </c>
      <c r="E128" s="8">
        <v>5.4545454549999999</v>
      </c>
      <c r="F128" s="8">
        <v>7.0454545450000001</v>
      </c>
      <c r="G128" s="47">
        <v>0.32340457002290302</v>
      </c>
      <c r="H128" s="8">
        <v>44.100000000000016</v>
      </c>
      <c r="I128" s="8">
        <v>44.100000000000016</v>
      </c>
      <c r="J128" s="33"/>
    </row>
    <row r="129" spans="1:17" x14ac:dyDescent="0.2">
      <c r="A129" s="33"/>
      <c r="C129" s="2" t="s">
        <v>10</v>
      </c>
      <c r="D129" s="8">
        <v>6.8539944902121208</v>
      </c>
      <c r="E129" s="8">
        <v>5.4545454549999999</v>
      </c>
      <c r="F129" s="8">
        <v>7.0454545450000001</v>
      </c>
      <c r="G129" s="47">
        <v>0.26579077505410842</v>
      </c>
      <c r="H129" s="8">
        <v>233.97000000000008</v>
      </c>
      <c r="I129" s="8">
        <v>233.97000000000008</v>
      </c>
      <c r="J129" s="33"/>
    </row>
    <row r="130" spans="1:17" x14ac:dyDescent="0.2">
      <c r="A130" s="33"/>
      <c r="C130" s="2" t="s">
        <v>11</v>
      </c>
      <c r="D130" s="8">
        <v>6.7699627641754407</v>
      </c>
      <c r="E130" s="8">
        <v>5.45</v>
      </c>
      <c r="F130" s="8">
        <v>7.05</v>
      </c>
      <c r="G130" s="47">
        <v>0.3393828398725402</v>
      </c>
      <c r="H130" s="8">
        <v>539.55999999999995</v>
      </c>
      <c r="I130" s="8">
        <v>539.55999999999995</v>
      </c>
      <c r="J130" s="33"/>
    </row>
    <row r="131" spans="1:17" x14ac:dyDescent="0.2">
      <c r="A131" s="33"/>
      <c r="C131" s="2" t="s">
        <v>12</v>
      </c>
      <c r="D131" s="8">
        <v>6.8616948175436816</v>
      </c>
      <c r="E131" s="8">
        <v>6.8181818180000002</v>
      </c>
      <c r="F131" s="8">
        <v>7.0454545450000001</v>
      </c>
      <c r="G131" s="47">
        <v>8.6392312002455035E-2</v>
      </c>
      <c r="H131" s="8">
        <v>227.56000000000003</v>
      </c>
      <c r="I131" s="8">
        <v>227.56000000000003</v>
      </c>
      <c r="J131" s="33"/>
    </row>
    <row r="132" spans="1:17" x14ac:dyDescent="0.2">
      <c r="A132" s="33"/>
      <c r="C132" s="2" t="s">
        <v>13</v>
      </c>
      <c r="D132" s="8">
        <v>6.843494697572166</v>
      </c>
      <c r="E132" s="8">
        <v>5.4545454549999999</v>
      </c>
      <c r="F132" s="8">
        <v>7.0454545450000001</v>
      </c>
      <c r="G132" s="47">
        <v>0.15166322659962564</v>
      </c>
      <c r="H132" s="8">
        <v>1273.2899999999979</v>
      </c>
      <c r="I132" s="8">
        <v>1273.2899999999979</v>
      </c>
      <c r="J132" s="33"/>
    </row>
    <row r="133" spans="1:17" x14ac:dyDescent="0.2">
      <c r="A133" s="33"/>
      <c r="C133" s="2" t="s">
        <v>14</v>
      </c>
      <c r="D133" s="8">
        <v>6.7561072822924295</v>
      </c>
      <c r="E133" s="8">
        <v>0</v>
      </c>
      <c r="F133" s="8">
        <v>7.0454545450000001</v>
      </c>
      <c r="G133" s="47">
        <v>0.60914072110001982</v>
      </c>
      <c r="H133" s="8">
        <v>777.76000000000067</v>
      </c>
      <c r="I133" s="8">
        <v>777.76000000000067</v>
      </c>
      <c r="J133" s="33"/>
    </row>
    <row r="134" spans="1:17" x14ac:dyDescent="0.2">
      <c r="A134" s="33"/>
      <c r="C134" s="2" t="s">
        <v>22</v>
      </c>
      <c r="D134" s="8">
        <v>6.8232853664737805</v>
      </c>
      <c r="E134" s="8">
        <v>5.45</v>
      </c>
      <c r="F134" s="8">
        <v>7.0454545450000001</v>
      </c>
      <c r="G134" s="47">
        <v>0.32035930460922024</v>
      </c>
      <c r="H134" s="8">
        <v>82.569999999999965</v>
      </c>
      <c r="I134" s="8">
        <v>82.569999999999965</v>
      </c>
      <c r="J134" s="33"/>
    </row>
    <row r="135" spans="1:17" x14ac:dyDescent="0.2">
      <c r="A135" s="33"/>
      <c r="C135" s="2" t="s">
        <v>16</v>
      </c>
      <c r="D135" s="8">
        <v>6.8508810991574522</v>
      </c>
      <c r="E135" s="8">
        <v>6.8181818180000002</v>
      </c>
      <c r="F135" s="8">
        <v>7</v>
      </c>
      <c r="G135" s="47">
        <v>7.0033441543096403E-2</v>
      </c>
      <c r="H135" s="8">
        <v>171.48000000000002</v>
      </c>
      <c r="I135" s="8">
        <v>171.48000000000002</v>
      </c>
      <c r="J135" s="33"/>
    </row>
    <row r="136" spans="1:17" x14ac:dyDescent="0.2">
      <c r="A136" s="33"/>
      <c r="C136" s="2" t="s">
        <v>17</v>
      </c>
      <c r="D136" s="8">
        <v>6.8478609624117652</v>
      </c>
      <c r="E136" s="8">
        <v>6.8181818180000002</v>
      </c>
      <c r="F136" s="8">
        <v>7.0454545450000001</v>
      </c>
      <c r="G136" s="47">
        <v>7.1399373347788217E-2</v>
      </c>
      <c r="H136" s="8">
        <v>248.14000000000001</v>
      </c>
      <c r="I136" s="8">
        <v>222.02</v>
      </c>
      <c r="J136" s="33"/>
    </row>
    <row r="137" spans="1:17" x14ac:dyDescent="0.2">
      <c r="A137" s="33"/>
      <c r="C137" s="2" t="s">
        <v>18</v>
      </c>
      <c r="D137" s="8">
        <v>6.8533057849545456</v>
      </c>
      <c r="E137" s="8">
        <v>6.8181818180000002</v>
      </c>
      <c r="F137" s="8">
        <v>7.0454545450000001</v>
      </c>
      <c r="G137" s="47">
        <v>7.6142916350288567E-2</v>
      </c>
      <c r="H137" s="8">
        <v>33</v>
      </c>
      <c r="I137" s="8">
        <v>33</v>
      </c>
      <c r="J137" s="33"/>
    </row>
    <row r="138" spans="1:17" x14ac:dyDescent="0.2">
      <c r="A138" s="33"/>
      <c r="C138" s="2" t="s">
        <v>19</v>
      </c>
      <c r="D138" s="8">
        <v>6.6943657275327562</v>
      </c>
      <c r="E138" s="8">
        <v>5.4545454549999999</v>
      </c>
      <c r="F138" s="8">
        <v>7.0454545450000001</v>
      </c>
      <c r="G138" s="47">
        <v>0.46652583310689344</v>
      </c>
      <c r="H138" s="8">
        <v>239.95999999999992</v>
      </c>
      <c r="I138" s="8">
        <v>239.95999999999992</v>
      </c>
      <c r="J138" s="33"/>
    </row>
    <row r="139" spans="1:17" x14ac:dyDescent="0.2">
      <c r="A139" s="33"/>
      <c r="C139" s="2" t="s">
        <v>20</v>
      </c>
      <c r="D139" s="8">
        <v>6.8993506492142869</v>
      </c>
      <c r="E139" s="8">
        <v>6.8181818180000002</v>
      </c>
      <c r="F139" s="8">
        <v>7.0454545450000001</v>
      </c>
      <c r="G139" s="48">
        <v>9.4836450300819178E-2</v>
      </c>
      <c r="H139" s="8">
        <v>104.02000000000004</v>
      </c>
      <c r="I139" s="8">
        <v>104.02000000000004</v>
      </c>
      <c r="J139" s="33"/>
    </row>
    <row r="142" spans="1:17" ht="34.5" customHeight="1" x14ac:dyDescent="0.2">
      <c r="A142" s="33"/>
      <c r="C142" s="114" t="s">
        <v>7</v>
      </c>
      <c r="D142" s="119" t="s">
        <v>178</v>
      </c>
      <c r="E142" s="120"/>
      <c r="F142" s="120"/>
      <c r="G142" s="120"/>
      <c r="H142" s="120"/>
      <c r="I142" s="121"/>
      <c r="J142" s="33"/>
      <c r="K142" s="119" t="s">
        <v>168</v>
      </c>
      <c r="L142" s="120"/>
      <c r="M142" s="120"/>
      <c r="N142" s="120"/>
      <c r="O142" s="120"/>
      <c r="P142" s="121"/>
      <c r="Q142" s="33"/>
    </row>
    <row r="143" spans="1:17" ht="27.75" customHeight="1" x14ac:dyDescent="0.2">
      <c r="A143" s="33"/>
      <c r="C143" s="117"/>
      <c r="D143" s="2" t="s">
        <v>59</v>
      </c>
      <c r="E143" s="2" t="s">
        <v>60</v>
      </c>
      <c r="F143" s="2" t="s">
        <v>61</v>
      </c>
      <c r="G143" s="2" t="s">
        <v>62</v>
      </c>
      <c r="H143" s="2" t="s">
        <v>58</v>
      </c>
      <c r="I143" s="2" t="s">
        <v>63</v>
      </c>
      <c r="J143" s="33"/>
      <c r="K143" s="2" t="s">
        <v>59</v>
      </c>
      <c r="L143" s="2" t="s">
        <v>60</v>
      </c>
      <c r="M143" s="2" t="s">
        <v>61</v>
      </c>
      <c r="N143" s="2" t="s">
        <v>62</v>
      </c>
      <c r="O143" s="2" t="s">
        <v>58</v>
      </c>
      <c r="P143" s="2" t="s">
        <v>63</v>
      </c>
      <c r="Q143" s="33"/>
    </row>
    <row r="144" spans="1:17" x14ac:dyDescent="0.2">
      <c r="A144" s="33"/>
      <c r="C144" s="2" t="s">
        <v>8</v>
      </c>
      <c r="D144" s="8">
        <v>160125</v>
      </c>
      <c r="E144" s="8">
        <v>12000</v>
      </c>
      <c r="F144" s="8">
        <v>467000</v>
      </c>
      <c r="G144" s="8">
        <v>162742.18406088324</v>
      </c>
      <c r="H144" s="8">
        <v>52.000000000000007</v>
      </c>
      <c r="I144" s="8">
        <v>41.6</v>
      </c>
      <c r="J144" s="33"/>
      <c r="K144" s="8">
        <v>65490.769279821347</v>
      </c>
      <c r="L144" s="8">
        <v>160</v>
      </c>
      <c r="M144" s="8">
        <v>4000000</v>
      </c>
      <c r="N144" s="8">
        <v>191635.87104584949</v>
      </c>
      <c r="O144" s="8">
        <v>4027.4100000000012</v>
      </c>
      <c r="P144" s="8">
        <v>2273.8799999999987</v>
      </c>
      <c r="Q144" s="33"/>
    </row>
    <row r="145" spans="1:11" x14ac:dyDescent="0.2">
      <c r="A145" s="33"/>
      <c r="C145" s="2" t="s">
        <v>201</v>
      </c>
      <c r="D145" s="8">
        <v>24750</v>
      </c>
      <c r="E145" s="8">
        <v>5200</v>
      </c>
      <c r="F145" s="8">
        <v>55000</v>
      </c>
      <c r="G145" s="8">
        <v>18442.327392581785</v>
      </c>
      <c r="H145" s="8">
        <v>44.100000000000016</v>
      </c>
      <c r="I145" s="8">
        <v>12.6</v>
      </c>
      <c r="J145" s="33"/>
    </row>
    <row r="146" spans="1:11" x14ac:dyDescent="0.2">
      <c r="A146" s="33"/>
      <c r="C146" s="2" t="s">
        <v>10</v>
      </c>
      <c r="D146" s="8">
        <v>43874.117647058825</v>
      </c>
      <c r="E146" s="8">
        <v>9700</v>
      </c>
      <c r="F146" s="8">
        <v>287000</v>
      </c>
      <c r="G146" s="8">
        <v>62670.056983599003</v>
      </c>
      <c r="H146" s="8">
        <v>233.97000000000008</v>
      </c>
      <c r="I146" s="8">
        <v>120.53000000000004</v>
      </c>
      <c r="J146" s="33"/>
    </row>
    <row r="147" spans="1:11" x14ac:dyDescent="0.2">
      <c r="A147" s="33"/>
      <c r="C147" s="2" t="s">
        <v>11</v>
      </c>
      <c r="D147" s="8">
        <v>43667.922623099606</v>
      </c>
      <c r="E147" s="8">
        <v>3000</v>
      </c>
      <c r="F147" s="8">
        <v>170000</v>
      </c>
      <c r="G147" s="8">
        <v>39382.155187636665</v>
      </c>
      <c r="H147" s="8">
        <v>539.55999999999995</v>
      </c>
      <c r="I147" s="8">
        <v>176.27999999999997</v>
      </c>
      <c r="J147" s="33"/>
      <c r="K147" s="33"/>
    </row>
    <row r="148" spans="1:11" x14ac:dyDescent="0.2">
      <c r="A148" s="33"/>
      <c r="C148" s="2" t="s">
        <v>12</v>
      </c>
      <c r="D148" s="8">
        <v>43156.914893617024</v>
      </c>
      <c r="E148" s="8">
        <v>10000</v>
      </c>
      <c r="F148" s="8">
        <v>180000</v>
      </c>
      <c r="G148" s="8">
        <v>56086.096352204142</v>
      </c>
      <c r="H148" s="8">
        <v>227.56000000000003</v>
      </c>
      <c r="I148" s="8">
        <v>56.400000000000006</v>
      </c>
      <c r="J148" s="33"/>
      <c r="K148" s="33"/>
    </row>
    <row r="149" spans="1:11" x14ac:dyDescent="0.2">
      <c r="A149" s="33"/>
      <c r="C149" s="2" t="s">
        <v>13</v>
      </c>
      <c r="D149" s="8">
        <v>52235.4064792176</v>
      </c>
      <c r="E149" s="8">
        <v>4000</v>
      </c>
      <c r="F149" s="8">
        <v>300000</v>
      </c>
      <c r="G149" s="8">
        <v>57882.912235767551</v>
      </c>
      <c r="H149" s="8">
        <v>1273.2899999999979</v>
      </c>
      <c r="I149" s="8">
        <v>850.71999999999878</v>
      </c>
      <c r="J149" s="33"/>
      <c r="K149" s="33"/>
    </row>
    <row r="150" spans="1:11" x14ac:dyDescent="0.2">
      <c r="A150" s="33"/>
      <c r="C150" s="2" t="s">
        <v>14</v>
      </c>
      <c r="D150" s="8">
        <v>101771.86753160649</v>
      </c>
      <c r="E150" s="8">
        <v>8000</v>
      </c>
      <c r="F150" s="8">
        <v>4000000</v>
      </c>
      <c r="G150" s="8">
        <v>339135.27417559788</v>
      </c>
      <c r="H150" s="8">
        <v>777.76000000000067</v>
      </c>
      <c r="I150" s="8">
        <v>663.63000000000034</v>
      </c>
      <c r="J150" s="33"/>
    </row>
    <row r="151" spans="1:11" x14ac:dyDescent="0.2">
      <c r="A151" s="33"/>
      <c r="C151" s="2" t="s">
        <v>22</v>
      </c>
      <c r="D151" s="8">
        <v>46472.940864492186</v>
      </c>
      <c r="E151" s="8">
        <v>3000</v>
      </c>
      <c r="F151" s="8">
        <v>150000</v>
      </c>
      <c r="G151" s="8">
        <v>42879.423911838152</v>
      </c>
      <c r="H151" s="8">
        <v>82.569999999999965</v>
      </c>
      <c r="I151" s="8">
        <v>37.71</v>
      </c>
      <c r="J151" s="33"/>
    </row>
    <row r="152" spans="1:11" x14ac:dyDescent="0.2">
      <c r="A152" s="33"/>
      <c r="C152" s="2" t="s">
        <v>16</v>
      </c>
      <c r="D152" s="8">
        <v>18100</v>
      </c>
      <c r="E152" s="8">
        <v>8780</v>
      </c>
      <c r="F152" s="8">
        <v>23610</v>
      </c>
      <c r="G152" s="8">
        <v>6736.8002404622903</v>
      </c>
      <c r="H152" s="8">
        <v>171.48000000000002</v>
      </c>
      <c r="I152" s="8">
        <v>30.839999999999996</v>
      </c>
      <c r="J152" s="33"/>
    </row>
    <row r="153" spans="1:11" x14ac:dyDescent="0.2">
      <c r="A153" s="33"/>
      <c r="C153" s="2" t="s">
        <v>17</v>
      </c>
      <c r="D153" s="8">
        <v>50976.470588235294</v>
      </c>
      <c r="E153" s="8">
        <v>9000</v>
      </c>
      <c r="F153" s="8">
        <v>193000</v>
      </c>
      <c r="G153" s="8">
        <v>49059.345430484471</v>
      </c>
      <c r="H153" s="8">
        <v>248.14000000000001</v>
      </c>
      <c r="I153" s="8">
        <v>111.01</v>
      </c>
      <c r="J153" s="33"/>
    </row>
    <row r="154" spans="1:11" x14ac:dyDescent="0.2">
      <c r="A154" s="33"/>
      <c r="C154" s="2" t="s">
        <v>18</v>
      </c>
      <c r="D154" s="8">
        <v>58000</v>
      </c>
      <c r="E154" s="8">
        <v>9000</v>
      </c>
      <c r="F154" s="8">
        <v>186000</v>
      </c>
      <c r="G154" s="8">
        <v>60736.550539428659</v>
      </c>
      <c r="H154" s="8">
        <v>33</v>
      </c>
      <c r="I154" s="8">
        <v>15</v>
      </c>
      <c r="J154" s="33"/>
    </row>
    <row r="155" spans="1:11" x14ac:dyDescent="0.2">
      <c r="A155" s="33"/>
      <c r="C155" s="2" t="s">
        <v>19</v>
      </c>
      <c r="D155" s="8">
        <v>46331.145536078271</v>
      </c>
      <c r="E155" s="8">
        <v>160</v>
      </c>
      <c r="F155" s="8">
        <v>130000</v>
      </c>
      <c r="G155" s="8">
        <v>41076.406286463818</v>
      </c>
      <c r="H155" s="8">
        <v>239.95999999999992</v>
      </c>
      <c r="I155" s="8">
        <v>98.12</v>
      </c>
      <c r="J155" s="33"/>
    </row>
    <row r="156" spans="1:11" x14ac:dyDescent="0.2">
      <c r="A156" s="33"/>
      <c r="C156" s="2" t="s">
        <v>20</v>
      </c>
      <c r="D156" s="8">
        <v>19565</v>
      </c>
      <c r="E156" s="8">
        <v>2000</v>
      </c>
      <c r="F156" s="8">
        <v>45000</v>
      </c>
      <c r="G156" s="8">
        <v>15891.440893409261</v>
      </c>
      <c r="H156" s="8">
        <v>104.02000000000004</v>
      </c>
      <c r="I156" s="8">
        <v>59.44</v>
      </c>
      <c r="J156" s="33"/>
    </row>
    <row r="164" spans="1:8" s="49" customFormat="1" x14ac:dyDescent="0.2"/>
    <row r="167" spans="1:8" ht="15.75" customHeight="1" x14ac:dyDescent="0.2">
      <c r="A167" s="114" t="s">
        <v>7</v>
      </c>
      <c r="B167" s="114" t="s">
        <v>159</v>
      </c>
      <c r="C167" s="119" t="s">
        <v>157</v>
      </c>
      <c r="D167" s="120"/>
      <c r="E167" s="120"/>
      <c r="F167" s="120"/>
      <c r="G167" s="120"/>
      <c r="H167" s="121"/>
    </row>
    <row r="168" spans="1:8" ht="15" customHeight="1" x14ac:dyDescent="0.2">
      <c r="A168" s="117"/>
      <c r="B168" s="117"/>
      <c r="C168" s="119" t="s">
        <v>35</v>
      </c>
      <c r="D168" s="121"/>
      <c r="E168" s="114" t="s">
        <v>158</v>
      </c>
      <c r="F168" s="119" t="s">
        <v>36</v>
      </c>
      <c r="G168" s="121"/>
      <c r="H168" s="114" t="s">
        <v>158</v>
      </c>
    </row>
    <row r="169" spans="1:8" ht="26.25" customHeight="1" x14ac:dyDescent="0.2">
      <c r="A169" s="117"/>
      <c r="B169" s="115"/>
      <c r="C169" s="2" t="s">
        <v>6</v>
      </c>
      <c r="D169" s="2" t="s">
        <v>21</v>
      </c>
      <c r="E169" s="115"/>
      <c r="F169" s="2" t="s">
        <v>6</v>
      </c>
      <c r="G169" s="2" t="s">
        <v>21</v>
      </c>
      <c r="H169" s="115"/>
    </row>
    <row r="170" spans="1:8" x14ac:dyDescent="0.2">
      <c r="A170" s="2" t="s">
        <v>8</v>
      </c>
      <c r="B170" s="8">
        <v>52.000000000000007</v>
      </c>
      <c r="C170" s="7">
        <v>0.9</v>
      </c>
      <c r="D170" s="50">
        <v>1.4970897282274272E-2</v>
      </c>
      <c r="E170" s="8">
        <f>C170*B170</f>
        <v>46.800000000000004</v>
      </c>
      <c r="F170" s="7">
        <v>0.10000000000000002</v>
      </c>
      <c r="G170" s="7">
        <v>1.6634330313638084E-3</v>
      </c>
      <c r="H170" s="8">
        <f>B170*F170</f>
        <v>5.200000000000002</v>
      </c>
    </row>
    <row r="171" spans="1:8" x14ac:dyDescent="0.2">
      <c r="A171" s="2" t="s">
        <v>201</v>
      </c>
      <c r="B171" s="8">
        <v>44.100000000000016</v>
      </c>
      <c r="C171" s="7">
        <v>0.38095238095238104</v>
      </c>
      <c r="D171" s="51">
        <v>2.0338044921524225E-2</v>
      </c>
      <c r="E171" s="8">
        <f t="shared" ref="E171:E182" si="8">C171*B171</f>
        <v>16.800000000000011</v>
      </c>
      <c r="F171" s="7">
        <v>0.61904761904761929</v>
      </c>
      <c r="G171" s="7">
        <v>3.3049322997476871E-2</v>
      </c>
      <c r="H171" s="8">
        <f t="shared" ref="H171:H182" si="9">B171*F171</f>
        <v>27.300000000000022</v>
      </c>
    </row>
    <row r="172" spans="1:8" x14ac:dyDescent="0.2">
      <c r="A172" s="2" t="s">
        <v>10</v>
      </c>
      <c r="B172" s="8">
        <v>233.97000000000008</v>
      </c>
      <c r="C172" s="7">
        <v>0.15151515151515152</v>
      </c>
      <c r="D172" s="51">
        <v>1.122449280013189E-2</v>
      </c>
      <c r="E172" s="8">
        <f t="shared" si="8"/>
        <v>35.450000000000017</v>
      </c>
      <c r="F172" s="7">
        <v>0.8484848484848484</v>
      </c>
      <c r="G172" s="7">
        <v>6.28571596807386E-2</v>
      </c>
      <c r="H172" s="8">
        <f t="shared" si="9"/>
        <v>198.52000000000004</v>
      </c>
    </row>
    <row r="173" spans="1:8" x14ac:dyDescent="0.2">
      <c r="A173" s="2" t="s">
        <v>11</v>
      </c>
      <c r="B173" s="8">
        <v>539.55999999999995</v>
      </c>
      <c r="C173" s="7">
        <v>0.55978547564621128</v>
      </c>
      <c r="D173" s="51">
        <v>0.10309899045807711</v>
      </c>
      <c r="E173" s="8">
        <f t="shared" si="8"/>
        <v>302.03785123966975</v>
      </c>
      <c r="F173" s="7">
        <v>0.44021452435378955</v>
      </c>
      <c r="G173" s="7">
        <v>8.1076903600375644E-2</v>
      </c>
      <c r="H173" s="8">
        <f t="shared" si="9"/>
        <v>237.52214876033065</v>
      </c>
    </row>
    <row r="174" spans="1:8" x14ac:dyDescent="0.2">
      <c r="A174" s="2" t="s">
        <v>12</v>
      </c>
      <c r="B174" s="8">
        <v>227.56000000000003</v>
      </c>
      <c r="C174" s="7">
        <v>0.83274647887323938</v>
      </c>
      <c r="D174" s="51">
        <v>3.4814328488277931E-2</v>
      </c>
      <c r="E174" s="8">
        <f t="shared" si="8"/>
        <v>189.49978873239439</v>
      </c>
      <c r="F174" s="7">
        <v>0.16725352112676056</v>
      </c>
      <c r="G174" s="7">
        <v>6.9923069902460963E-3</v>
      </c>
      <c r="H174" s="8">
        <f t="shared" si="9"/>
        <v>38.060211267605638</v>
      </c>
    </row>
    <row r="175" spans="1:8" x14ac:dyDescent="0.2">
      <c r="A175" s="2" t="s">
        <v>13</v>
      </c>
      <c r="B175" s="8">
        <v>1273.2899999999979</v>
      </c>
      <c r="C175" s="7">
        <v>0.70369201640896184</v>
      </c>
      <c r="D175" s="51">
        <v>0.16413520619209257</v>
      </c>
      <c r="E175" s="8">
        <f t="shared" si="8"/>
        <v>896.00400757336558</v>
      </c>
      <c r="F175" s="7">
        <v>0.29630798359103816</v>
      </c>
      <c r="G175" s="7">
        <v>6.9113434356221942E-2</v>
      </c>
      <c r="H175" s="8">
        <f t="shared" si="9"/>
        <v>377.28599242663233</v>
      </c>
    </row>
    <row r="176" spans="1:8" x14ac:dyDescent="0.2">
      <c r="A176" s="2" t="s">
        <v>14</v>
      </c>
      <c r="B176" s="8">
        <v>777.76000000000067</v>
      </c>
      <c r="C176" s="7">
        <v>0.44707247411638756</v>
      </c>
      <c r="D176" s="51">
        <v>2.9494286917172808E-2</v>
      </c>
      <c r="E176" s="8">
        <f t="shared" si="8"/>
        <v>347.71508746876191</v>
      </c>
      <c r="F176" s="7">
        <v>0.55292752588361349</v>
      </c>
      <c r="G176" s="7">
        <v>3.6477761519641751E-2</v>
      </c>
      <c r="H176" s="8">
        <f t="shared" si="9"/>
        <v>430.04491253123962</v>
      </c>
    </row>
    <row r="177" spans="1:8" x14ac:dyDescent="0.2">
      <c r="A177" s="2" t="s">
        <v>15</v>
      </c>
      <c r="B177" s="8">
        <v>82.569999999999965</v>
      </c>
      <c r="C177" s="7">
        <v>0.91183242545066545</v>
      </c>
      <c r="D177" s="51">
        <v>2.3901913389605439E-2</v>
      </c>
      <c r="E177" s="8">
        <f t="shared" si="8"/>
        <v>75.290003369461417</v>
      </c>
      <c r="F177" s="7">
        <v>8.8167574549334576E-2</v>
      </c>
      <c r="G177" s="7">
        <v>2.3111414683550254E-3</v>
      </c>
      <c r="H177" s="8">
        <f t="shared" si="9"/>
        <v>7.2799966305385526</v>
      </c>
    </row>
    <row r="178" spans="1:8" x14ac:dyDescent="0.2">
      <c r="A178" s="2" t="s">
        <v>16</v>
      </c>
      <c r="B178" s="8">
        <v>171.48000000000002</v>
      </c>
      <c r="C178" s="7">
        <v>0.70977627949739486</v>
      </c>
      <c r="D178" s="51">
        <v>2.0455810091886267E-2</v>
      </c>
      <c r="E178" s="8">
        <f t="shared" si="8"/>
        <v>121.71243640821328</v>
      </c>
      <c r="F178" s="7">
        <v>0.29022372050260486</v>
      </c>
      <c r="G178" s="7">
        <v>8.3642712249638561E-3</v>
      </c>
      <c r="H178" s="8">
        <f t="shared" si="9"/>
        <v>49.76756359178669</v>
      </c>
    </row>
    <row r="179" spans="1:8" x14ac:dyDescent="0.2">
      <c r="A179" s="2" t="s">
        <v>17</v>
      </c>
      <c r="B179" s="8">
        <v>248.14000000000001</v>
      </c>
      <c r="C179" s="7">
        <v>0.78378378378378344</v>
      </c>
      <c r="D179" s="51">
        <v>9.1057501788558481E-2</v>
      </c>
      <c r="E179" s="8">
        <f t="shared" si="8"/>
        <v>194.48810810810804</v>
      </c>
      <c r="F179" s="7">
        <v>0.21621621621621612</v>
      </c>
      <c r="G179" s="7">
        <v>2.5119310838223032E-2</v>
      </c>
      <c r="H179" s="8">
        <f t="shared" si="9"/>
        <v>53.651891891891871</v>
      </c>
    </row>
    <row r="180" spans="1:8" x14ac:dyDescent="0.2">
      <c r="A180" s="2" t="s">
        <v>18</v>
      </c>
      <c r="B180" s="8">
        <v>33</v>
      </c>
      <c r="C180" s="7">
        <v>0.86363636363636365</v>
      </c>
      <c r="D180" s="51">
        <v>1.4488060083789918E-2</v>
      </c>
      <c r="E180" s="8">
        <f t="shared" si="8"/>
        <v>28.5</v>
      </c>
      <c r="F180" s="7">
        <v>0.13636363636363627</v>
      </c>
      <c r="G180" s="7">
        <v>2.2875884342826178E-3</v>
      </c>
      <c r="H180" s="8">
        <f t="shared" si="9"/>
        <v>4.4999999999999973</v>
      </c>
    </row>
    <row r="181" spans="1:8" x14ac:dyDescent="0.2">
      <c r="A181" s="2" t="s">
        <v>19</v>
      </c>
      <c r="B181" s="8">
        <v>239.95999999999992</v>
      </c>
      <c r="C181" s="7">
        <v>0.33303865945375394</v>
      </c>
      <c r="D181" s="51">
        <v>3.7156383313853E-2</v>
      </c>
      <c r="E181" s="8">
        <f t="shared" si="8"/>
        <v>79.915956722522765</v>
      </c>
      <c r="F181" s="7">
        <v>0.66696134054624645</v>
      </c>
      <c r="G181" s="7">
        <v>7.4411394957884194E-2</v>
      </c>
      <c r="H181" s="8">
        <f t="shared" si="9"/>
        <v>160.04404327747724</v>
      </c>
    </row>
    <row r="182" spans="1:8" x14ac:dyDescent="0.2">
      <c r="A182" s="3" t="s">
        <v>20</v>
      </c>
      <c r="B182" s="8">
        <v>104.02000000000004</v>
      </c>
      <c r="C182" s="7">
        <v>0.64285714285714268</v>
      </c>
      <c r="D182" s="52">
        <v>2.0018606896917195E-2</v>
      </c>
      <c r="E182" s="8">
        <f t="shared" si="8"/>
        <v>66.87</v>
      </c>
      <c r="F182" s="7">
        <v>0.35714285714285698</v>
      </c>
      <c r="G182" s="7">
        <v>1.1121448276065107E-2</v>
      </c>
      <c r="H182" s="8">
        <f t="shared" si="9"/>
        <v>37.15</v>
      </c>
    </row>
    <row r="183" spans="1:8" x14ac:dyDescent="0.2">
      <c r="B183" s="53">
        <f>SUM(B170:B182)</f>
        <v>4027.4099999999985</v>
      </c>
      <c r="C183" s="54">
        <f>SUM(D170:D182)</f>
        <v>0.5851545226241609</v>
      </c>
      <c r="D183" s="19"/>
      <c r="G183" s="54">
        <f>SUM(G170:G182)</f>
        <v>0.41484547737583854</v>
      </c>
    </row>
    <row r="188" spans="1:8" ht="29.25" customHeight="1" x14ac:dyDescent="0.2">
      <c r="A188" s="119" t="s">
        <v>157</v>
      </c>
      <c r="B188" s="120"/>
      <c r="C188" s="120"/>
    </row>
    <row r="189" spans="1:8" x14ac:dyDescent="0.2">
      <c r="A189" s="8"/>
      <c r="B189" s="2" t="s">
        <v>35</v>
      </c>
      <c r="C189" s="2" t="s">
        <v>36</v>
      </c>
    </row>
    <row r="190" spans="1:8" x14ac:dyDescent="0.2">
      <c r="A190" s="2" t="s">
        <v>37</v>
      </c>
      <c r="B190" s="7">
        <f>C183</f>
        <v>0.5851545226241609</v>
      </c>
      <c r="C190" s="7">
        <f>G183</f>
        <v>0.41484547737583854</v>
      </c>
    </row>
    <row r="191" spans="1:8" ht="25.5" x14ac:dyDescent="0.2">
      <c r="A191" s="2" t="s">
        <v>25</v>
      </c>
      <c r="B191" s="7">
        <f>B190*B57</f>
        <v>2356.6571759617709</v>
      </c>
      <c r="C191" s="7">
        <f>C190*B57</f>
        <v>1670.7528240382253</v>
      </c>
    </row>
    <row r="203" spans="1:14" ht="15.75" customHeight="1" x14ac:dyDescent="0.2">
      <c r="A203" s="114" t="s">
        <v>7</v>
      </c>
      <c r="B203" s="119" t="s">
        <v>160</v>
      </c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1"/>
      <c r="N203" s="33"/>
    </row>
    <row r="204" spans="1:14" ht="15" customHeight="1" x14ac:dyDescent="0.2">
      <c r="A204" s="117"/>
      <c r="B204" s="119" t="s">
        <v>0</v>
      </c>
      <c r="C204" s="120"/>
      <c r="D204" s="120"/>
      <c r="E204" s="121"/>
      <c r="F204" s="119" t="s">
        <v>202</v>
      </c>
      <c r="G204" s="120"/>
      <c r="H204" s="120"/>
      <c r="I204" s="121"/>
      <c r="J204" s="119" t="s">
        <v>5</v>
      </c>
      <c r="K204" s="120"/>
      <c r="L204" s="120"/>
      <c r="M204" s="121"/>
      <c r="N204" s="33"/>
    </row>
    <row r="205" spans="1:14" x14ac:dyDescent="0.2">
      <c r="A205" s="117"/>
      <c r="B205" s="119" t="s">
        <v>35</v>
      </c>
      <c r="C205" s="121"/>
      <c r="D205" s="119" t="s">
        <v>36</v>
      </c>
      <c r="E205" s="121"/>
      <c r="F205" s="119" t="s">
        <v>35</v>
      </c>
      <c r="G205" s="121"/>
      <c r="H205" s="119" t="s">
        <v>36</v>
      </c>
      <c r="I205" s="121"/>
      <c r="J205" s="119" t="s">
        <v>35</v>
      </c>
      <c r="K205" s="121"/>
      <c r="L205" s="119" t="s">
        <v>36</v>
      </c>
      <c r="M205" s="121"/>
      <c r="N205" s="33"/>
    </row>
    <row r="206" spans="1:14" ht="27.75" customHeight="1" x14ac:dyDescent="0.2">
      <c r="A206" s="115"/>
      <c r="B206" s="2" t="s">
        <v>6</v>
      </c>
      <c r="C206" s="2" t="s">
        <v>21</v>
      </c>
      <c r="D206" s="2" t="s">
        <v>6</v>
      </c>
      <c r="E206" s="2" t="s">
        <v>21</v>
      </c>
      <c r="F206" s="2" t="s">
        <v>6</v>
      </c>
      <c r="G206" s="2" t="s">
        <v>21</v>
      </c>
      <c r="H206" s="2" t="s">
        <v>6</v>
      </c>
      <c r="I206" s="2" t="s">
        <v>21</v>
      </c>
      <c r="J206" s="2" t="s">
        <v>6</v>
      </c>
      <c r="K206" s="2" t="s">
        <v>21</v>
      </c>
      <c r="L206" s="2" t="s">
        <v>6</v>
      </c>
      <c r="M206" s="2" t="s">
        <v>21</v>
      </c>
      <c r="N206" s="33"/>
    </row>
    <row r="207" spans="1:14" x14ac:dyDescent="0.2">
      <c r="A207" s="2" t="s">
        <v>8</v>
      </c>
      <c r="B207" s="7">
        <v>1</v>
      </c>
      <c r="C207" s="7">
        <v>1.3307464250910464E-2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0.5</v>
      </c>
      <c r="K207" s="7">
        <v>1.6634330313638084E-3</v>
      </c>
      <c r="L207" s="7">
        <v>0.5</v>
      </c>
      <c r="M207" s="7">
        <v>1.6634330313638084E-3</v>
      </c>
      <c r="N207" s="33"/>
    </row>
    <row r="208" spans="1:14" x14ac:dyDescent="0.2">
      <c r="A208" s="2" t="s">
        <v>201</v>
      </c>
      <c r="B208" s="7">
        <v>0</v>
      </c>
      <c r="C208" s="7">
        <v>0</v>
      </c>
      <c r="D208" s="7">
        <v>0</v>
      </c>
      <c r="E208" s="7">
        <v>0</v>
      </c>
      <c r="F208" s="7">
        <v>1</v>
      </c>
      <c r="G208" s="7">
        <v>7.6267668455715851E-3</v>
      </c>
      <c r="H208" s="7">
        <v>0</v>
      </c>
      <c r="I208" s="7">
        <v>0</v>
      </c>
      <c r="J208" s="7">
        <v>0.27777777777777773</v>
      </c>
      <c r="K208" s="7">
        <v>1.2711278075952639E-2</v>
      </c>
      <c r="L208" s="7">
        <v>0.72222222222222232</v>
      </c>
      <c r="M208" s="7">
        <v>3.3049322997476871E-2</v>
      </c>
      <c r="N208" s="33"/>
    </row>
    <row r="209" spans="1:26" x14ac:dyDescent="0.2">
      <c r="A209" s="2" t="s">
        <v>10</v>
      </c>
      <c r="B209" s="7">
        <v>0</v>
      </c>
      <c r="C209" s="7">
        <v>0</v>
      </c>
      <c r="D209" s="7">
        <v>0</v>
      </c>
      <c r="E209" s="7">
        <v>0</v>
      </c>
      <c r="F209" s="7">
        <v>0.33333333333333326</v>
      </c>
      <c r="G209" s="7">
        <v>8.9795942401055141E-3</v>
      </c>
      <c r="H209" s="7">
        <v>0.66666666666666652</v>
      </c>
      <c r="I209" s="7">
        <v>1.7959188480211028E-2</v>
      </c>
      <c r="J209" s="7">
        <v>4.7619047619047616E-2</v>
      </c>
      <c r="K209" s="7">
        <v>2.2448985600263785E-3</v>
      </c>
      <c r="L209" s="7">
        <v>0.95238095238095222</v>
      </c>
      <c r="M209" s="7">
        <v>4.4897971200527562E-2</v>
      </c>
      <c r="N209" s="33"/>
    </row>
    <row r="210" spans="1:26" x14ac:dyDescent="0.2">
      <c r="A210" s="2" t="s">
        <v>11</v>
      </c>
      <c r="B210" s="7">
        <v>1</v>
      </c>
      <c r="C210" s="7">
        <v>5.9253545467660193E-2</v>
      </c>
      <c r="D210" s="7">
        <v>0</v>
      </c>
      <c r="E210" s="7">
        <v>0</v>
      </c>
      <c r="F210" s="7">
        <v>1</v>
      </c>
      <c r="G210" s="7">
        <v>2.4760127068618812E-2</v>
      </c>
      <c r="H210" s="7">
        <v>0</v>
      </c>
      <c r="I210" s="7">
        <v>0</v>
      </c>
      <c r="J210" s="7">
        <v>0.19054407571793897</v>
      </c>
      <c r="K210" s="7">
        <v>1.9085317921798031E-2</v>
      </c>
      <c r="L210" s="7">
        <v>0.80945592428206126</v>
      </c>
      <c r="M210" s="7">
        <v>8.1076903600375644E-2</v>
      </c>
      <c r="N210" s="33"/>
    </row>
    <row r="211" spans="1:26" x14ac:dyDescent="0.2">
      <c r="A211" s="2" t="s">
        <v>12</v>
      </c>
      <c r="B211" s="7">
        <v>1</v>
      </c>
      <c r="C211" s="7">
        <v>2.1602548438286625E-2</v>
      </c>
      <c r="D211" s="7">
        <v>0</v>
      </c>
      <c r="E211" s="7">
        <v>0</v>
      </c>
      <c r="F211" s="7">
        <v>0.89415041782729821</v>
      </c>
      <c r="G211" s="7">
        <v>1.181331865194209E-2</v>
      </c>
      <c r="H211" s="7">
        <v>0.10584958217270195</v>
      </c>
      <c r="I211" s="7">
        <v>1.3984613980492194E-3</v>
      </c>
      <c r="J211" s="7">
        <v>0.2</v>
      </c>
      <c r="K211" s="7">
        <v>1.3984613980492194E-3</v>
      </c>
      <c r="L211" s="7">
        <v>0.8</v>
      </c>
      <c r="M211" s="7">
        <v>5.5938455921968775E-3</v>
      </c>
      <c r="N211" s="33"/>
    </row>
    <row r="212" spans="1:26" x14ac:dyDescent="0.2">
      <c r="A212" s="2" t="s">
        <v>13</v>
      </c>
      <c r="B212" s="7">
        <v>0.88964116452268116</v>
      </c>
      <c r="C212" s="7">
        <v>4.835732307991248E-2</v>
      </c>
      <c r="D212" s="7">
        <v>0.1103588354773189</v>
      </c>
      <c r="E212" s="7">
        <v>5.9986633653163878E-3</v>
      </c>
      <c r="F212" s="7">
        <v>0.89442905509387505</v>
      </c>
      <c r="G212" s="7">
        <v>0.10694549533502715</v>
      </c>
      <c r="H212" s="7">
        <v>0.10557094490612498</v>
      </c>
      <c r="I212" s="7">
        <v>1.2622954198181111E-2</v>
      </c>
      <c r="J212" s="7">
        <v>0.14888337468982629</v>
      </c>
      <c r="K212" s="7">
        <v>8.8323877771529641E-3</v>
      </c>
      <c r="L212" s="7">
        <v>0.85111662531017374</v>
      </c>
      <c r="M212" s="7">
        <v>5.0491816792724444E-2</v>
      </c>
      <c r="N212" s="33"/>
    </row>
    <row r="213" spans="1:26" x14ac:dyDescent="0.2">
      <c r="A213" s="2" t="s">
        <v>14</v>
      </c>
      <c r="B213" s="7">
        <v>0.45051041057696684</v>
      </c>
      <c r="C213" s="7">
        <v>2.9494286917172808E-2</v>
      </c>
      <c r="D213" s="7">
        <v>0.54948958942303416</v>
      </c>
      <c r="E213" s="7">
        <v>3.5974315416344028E-2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1</v>
      </c>
      <c r="M213" s="7">
        <v>5.0344610329771896E-4</v>
      </c>
      <c r="N213" s="33"/>
    </row>
    <row r="214" spans="1:26" x14ac:dyDescent="0.2">
      <c r="A214" s="2" t="s">
        <v>22</v>
      </c>
      <c r="B214" s="7">
        <v>0.83943546737574148</v>
      </c>
      <c r="C214" s="7">
        <v>1.2082706479145253E-2</v>
      </c>
      <c r="D214" s="7">
        <v>0.16056453262425857</v>
      </c>
      <c r="E214" s="7">
        <v>2.3111414683550254E-3</v>
      </c>
      <c r="F214" s="7">
        <v>1</v>
      </c>
      <c r="G214" s="7">
        <v>5.7778536708875637E-3</v>
      </c>
      <c r="H214" s="7">
        <v>0</v>
      </c>
      <c r="I214" s="7">
        <v>0</v>
      </c>
      <c r="J214" s="7">
        <v>1</v>
      </c>
      <c r="K214" s="7">
        <v>6.0413532395726284E-3</v>
      </c>
      <c r="L214" s="7">
        <v>0</v>
      </c>
      <c r="M214" s="7">
        <v>0</v>
      </c>
      <c r="N214" s="33"/>
    </row>
    <row r="215" spans="1:26" x14ac:dyDescent="0.2">
      <c r="A215" s="2" t="s">
        <v>16</v>
      </c>
      <c r="B215" s="7">
        <v>0.78571428571428537</v>
      </c>
      <c r="C215" s="7">
        <v>1.8751159250895742E-2</v>
      </c>
      <c r="D215" s="7">
        <v>0.21428571428571425</v>
      </c>
      <c r="E215" s="7">
        <v>5.1139525229715668E-3</v>
      </c>
      <c r="F215" s="7">
        <v>0</v>
      </c>
      <c r="G215" s="7">
        <v>0</v>
      </c>
      <c r="H215" s="7">
        <v>0</v>
      </c>
      <c r="I215" s="7">
        <v>0</v>
      </c>
      <c r="J215" s="7">
        <v>0.34402852049910876</v>
      </c>
      <c r="K215" s="7">
        <v>1.7046508409905221E-3</v>
      </c>
      <c r="L215" s="7">
        <v>0.65597147950089119</v>
      </c>
      <c r="M215" s="7">
        <v>3.250318701992291E-3</v>
      </c>
      <c r="N215" s="33"/>
    </row>
    <row r="216" spans="1:26" x14ac:dyDescent="0.2">
      <c r="A216" s="2" t="s">
        <v>17</v>
      </c>
      <c r="B216" s="7">
        <v>0.82857142857142829</v>
      </c>
      <c r="C216" s="7">
        <v>9.1057501788558481E-2</v>
      </c>
      <c r="D216" s="7">
        <v>0.17142857142857137</v>
      </c>
      <c r="E216" s="7">
        <v>1.8839483128667272E-2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1</v>
      </c>
      <c r="M216" s="7">
        <v>6.2798277095557579E-3</v>
      </c>
      <c r="N216" s="33"/>
    </row>
    <row r="217" spans="1:26" x14ac:dyDescent="0.2">
      <c r="A217" s="2" t="s">
        <v>18</v>
      </c>
      <c r="B217" s="7">
        <v>1</v>
      </c>
      <c r="C217" s="7">
        <v>1.2963001127601506E-2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0.4</v>
      </c>
      <c r="K217" s="7">
        <v>1.5250589561884118E-3</v>
      </c>
      <c r="L217" s="7">
        <v>0.6</v>
      </c>
      <c r="M217" s="7">
        <v>2.2875884342826178E-3</v>
      </c>
      <c r="N217" s="33"/>
    </row>
    <row r="218" spans="1:26" x14ac:dyDescent="0.2">
      <c r="A218" s="3" t="s">
        <v>19</v>
      </c>
      <c r="B218" s="7">
        <v>1</v>
      </c>
      <c r="C218" s="7">
        <v>1.8718773829046183E-2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0.19857627548593715</v>
      </c>
      <c r="K218" s="7">
        <v>1.8437609484806813E-2</v>
      </c>
      <c r="L218" s="7">
        <v>0.80142372451406285</v>
      </c>
      <c r="M218" s="7">
        <v>7.4411394957884194E-2</v>
      </c>
      <c r="N218" s="33"/>
    </row>
    <row r="219" spans="1:26" x14ac:dyDescent="0.2">
      <c r="A219" s="3" t="s">
        <v>20</v>
      </c>
      <c r="B219" s="7">
        <v>0.875</v>
      </c>
      <c r="C219" s="7">
        <v>1.5570027586491149E-2</v>
      </c>
      <c r="D219" s="7">
        <v>0.125</v>
      </c>
      <c r="E219" s="7">
        <v>2.2242896552130214E-3</v>
      </c>
      <c r="F219" s="7">
        <v>0</v>
      </c>
      <c r="G219" s="7">
        <v>0</v>
      </c>
      <c r="H219" s="7">
        <v>0</v>
      </c>
      <c r="I219" s="7">
        <v>0</v>
      </c>
      <c r="J219" s="7">
        <v>0.33333333333333326</v>
      </c>
      <c r="K219" s="7">
        <v>4.4485793104260428E-3</v>
      </c>
      <c r="L219" s="7">
        <v>0.66666666666666652</v>
      </c>
      <c r="M219" s="7">
        <v>8.8971586208520855E-3</v>
      </c>
      <c r="N219" s="33"/>
    </row>
    <row r="220" spans="1:26" x14ac:dyDescent="0.2">
      <c r="A220" s="55"/>
      <c r="B220" s="56"/>
      <c r="C220" s="57">
        <f>SUM(C207:C219)</f>
        <v>0.34115833821568092</v>
      </c>
      <c r="D220" s="58"/>
      <c r="E220" s="57">
        <f>SUM(E207:E219)</f>
        <v>7.0461845556867311E-2</v>
      </c>
      <c r="F220" s="56"/>
      <c r="G220" s="57">
        <f>SUM(G207:G219)</f>
        <v>0.1659031558121527</v>
      </c>
      <c r="H220" s="56"/>
      <c r="I220" s="57">
        <f>SUM(I207:I219)</f>
        <v>3.1980604076441356E-2</v>
      </c>
      <c r="J220" s="56"/>
      <c r="K220" s="57">
        <f>SUM(K207:K219)</f>
        <v>7.8093028596327455E-2</v>
      </c>
      <c r="L220" s="56"/>
      <c r="M220" s="57">
        <f>SUM(M207:M219)</f>
        <v>0.31240302774252993</v>
      </c>
      <c r="O220" s="58"/>
      <c r="P220" s="56"/>
      <c r="Q220" s="56"/>
      <c r="R220" s="56"/>
      <c r="S220" s="56"/>
      <c r="T220" s="56"/>
      <c r="U220" s="56"/>
      <c r="V220" s="56"/>
      <c r="W220" s="58"/>
      <c r="X220" s="56"/>
      <c r="Y220" s="56"/>
      <c r="Z220" s="33"/>
    </row>
    <row r="221" spans="1:26" x14ac:dyDescent="0.2">
      <c r="A221" s="55"/>
      <c r="B221" s="56"/>
      <c r="C221" s="56"/>
      <c r="D221" s="56"/>
      <c r="E221" s="58"/>
      <c r="F221" s="56"/>
      <c r="G221" s="56"/>
      <c r="H221" s="56"/>
      <c r="I221" s="56"/>
      <c r="J221" s="56"/>
      <c r="K221" s="56"/>
      <c r="L221" s="56"/>
      <c r="M221" s="56"/>
      <c r="N221" s="56"/>
      <c r="O221" s="58"/>
      <c r="P221" s="56"/>
      <c r="Q221" s="56"/>
      <c r="R221" s="56"/>
      <c r="S221" s="56"/>
      <c r="T221" s="56"/>
      <c r="U221" s="56"/>
      <c r="V221" s="56"/>
      <c r="W221" s="58"/>
      <c r="X221" s="56"/>
      <c r="Y221" s="56"/>
      <c r="Z221" s="33"/>
    </row>
    <row r="222" spans="1:26" ht="16.5" customHeight="1" x14ac:dyDescent="0.2">
      <c r="A222" s="129"/>
      <c r="B222" s="119" t="s">
        <v>160</v>
      </c>
      <c r="C222" s="120"/>
      <c r="D222" s="120"/>
      <c r="E222" s="120"/>
      <c r="F222" s="120"/>
      <c r="G222" s="120"/>
      <c r="H222" s="56"/>
      <c r="I222" s="58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33"/>
    </row>
    <row r="223" spans="1:26" ht="15" customHeight="1" x14ac:dyDescent="0.2">
      <c r="A223" s="130"/>
      <c r="B223" s="119" t="s">
        <v>0</v>
      </c>
      <c r="C223" s="121"/>
      <c r="D223" s="119" t="s">
        <v>1</v>
      </c>
      <c r="E223" s="121"/>
      <c r="F223" s="119" t="s">
        <v>5</v>
      </c>
      <c r="G223" s="121"/>
      <c r="H223" s="56"/>
      <c r="I223" s="58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33"/>
    </row>
    <row r="224" spans="1:26" x14ac:dyDescent="0.2">
      <c r="A224" s="131"/>
      <c r="B224" s="2" t="s">
        <v>35</v>
      </c>
      <c r="C224" s="2" t="s">
        <v>36</v>
      </c>
      <c r="D224" s="2" t="s">
        <v>35</v>
      </c>
      <c r="E224" s="2" t="s">
        <v>36</v>
      </c>
      <c r="F224" s="2" t="s">
        <v>35</v>
      </c>
      <c r="G224" s="2" t="s">
        <v>36</v>
      </c>
      <c r="H224" s="56"/>
      <c r="I224" s="58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33"/>
    </row>
    <row r="225" spans="1:28" x14ac:dyDescent="0.2">
      <c r="A225" s="2" t="s">
        <v>37</v>
      </c>
      <c r="B225" s="7">
        <f>C220</f>
        <v>0.34115833821568092</v>
      </c>
      <c r="C225" s="7">
        <f>E220</f>
        <v>7.0461845556867311E-2</v>
      </c>
      <c r="D225" s="7">
        <f>G220</f>
        <v>0.1659031558121527</v>
      </c>
      <c r="E225" s="7">
        <f>I220</f>
        <v>3.1980604076441356E-2</v>
      </c>
      <c r="F225" s="7">
        <f>K220</f>
        <v>7.8093028596327455E-2</v>
      </c>
      <c r="G225" s="7">
        <f>M220</f>
        <v>0.31240302774252993</v>
      </c>
      <c r="H225" s="56"/>
      <c r="I225" s="58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33"/>
    </row>
    <row r="226" spans="1:28" x14ac:dyDescent="0.2">
      <c r="A226" s="55"/>
      <c r="B226" s="56"/>
      <c r="C226" s="56"/>
      <c r="D226" s="56"/>
      <c r="E226" s="58"/>
      <c r="F226" s="56"/>
      <c r="G226" s="56"/>
      <c r="H226" s="56"/>
      <c r="I226" s="56"/>
      <c r="J226" s="56"/>
      <c r="K226" s="56"/>
      <c r="L226" s="56"/>
      <c r="M226" s="56"/>
      <c r="N226" s="56"/>
      <c r="O226" s="58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33"/>
    </row>
    <row r="227" spans="1:28" x14ac:dyDescent="0.2">
      <c r="A227" s="55"/>
      <c r="B227" s="56"/>
      <c r="C227" s="56"/>
      <c r="D227" s="56"/>
      <c r="E227" s="58"/>
      <c r="F227" s="56"/>
      <c r="G227" s="56"/>
      <c r="H227" s="56"/>
      <c r="I227" s="56"/>
      <c r="J227" s="56"/>
      <c r="K227" s="56"/>
      <c r="L227" s="56"/>
      <c r="M227" s="56"/>
      <c r="N227" s="56"/>
      <c r="O227" s="58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33"/>
    </row>
    <row r="229" spans="1:28" ht="15.75" customHeight="1" x14ac:dyDescent="0.2">
      <c r="A229" s="114" t="s">
        <v>7</v>
      </c>
      <c r="B229" s="114" t="s">
        <v>159</v>
      </c>
      <c r="C229" s="119" t="s">
        <v>48</v>
      </c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Q229" s="33"/>
    </row>
    <row r="230" spans="1:28" ht="15.75" customHeight="1" x14ac:dyDescent="0.2">
      <c r="A230" s="117"/>
      <c r="B230" s="117"/>
      <c r="C230" s="119" t="s">
        <v>70</v>
      </c>
      <c r="D230" s="121"/>
      <c r="E230" s="114" t="s">
        <v>158</v>
      </c>
      <c r="F230" s="119" t="s">
        <v>49</v>
      </c>
      <c r="G230" s="121"/>
      <c r="H230" s="114" t="s">
        <v>158</v>
      </c>
      <c r="I230" s="119" t="s">
        <v>50</v>
      </c>
      <c r="J230" s="121"/>
      <c r="K230" s="114" t="s">
        <v>158</v>
      </c>
      <c r="L230" s="119" t="s">
        <v>71</v>
      </c>
      <c r="M230" s="121"/>
      <c r="N230" s="114" t="s">
        <v>158</v>
      </c>
      <c r="Q230" s="33"/>
    </row>
    <row r="231" spans="1:28" ht="25.5" x14ac:dyDescent="0.2">
      <c r="A231" s="117"/>
      <c r="B231" s="117"/>
      <c r="C231" s="3" t="s">
        <v>6</v>
      </c>
      <c r="D231" s="3" t="s">
        <v>21</v>
      </c>
      <c r="E231" s="115"/>
      <c r="F231" s="3" t="s">
        <v>6</v>
      </c>
      <c r="G231" s="3" t="s">
        <v>21</v>
      </c>
      <c r="H231" s="115"/>
      <c r="I231" s="3" t="s">
        <v>6</v>
      </c>
      <c r="J231" s="3" t="s">
        <v>21</v>
      </c>
      <c r="K231" s="115"/>
      <c r="L231" s="3" t="s">
        <v>6</v>
      </c>
      <c r="M231" s="3" t="s">
        <v>21</v>
      </c>
      <c r="N231" s="115"/>
      <c r="Q231" s="33"/>
    </row>
    <row r="232" spans="1:28" x14ac:dyDescent="0.2">
      <c r="A232" s="4" t="s">
        <v>8</v>
      </c>
      <c r="B232" s="8">
        <v>52.000000000000007</v>
      </c>
      <c r="C232" s="7">
        <v>0.9</v>
      </c>
      <c r="D232" s="7">
        <v>1.3706398317529811E-2</v>
      </c>
      <c r="E232" s="8">
        <f>B232*C232</f>
        <v>46.800000000000004</v>
      </c>
      <c r="F232" s="7">
        <v>0.10000000000000002</v>
      </c>
      <c r="G232" s="7">
        <v>1.6649624131051691E-3</v>
      </c>
      <c r="H232" s="8">
        <f>B232*F232</f>
        <v>5.200000000000002</v>
      </c>
      <c r="I232" s="7">
        <v>0</v>
      </c>
      <c r="J232" s="7">
        <v>0</v>
      </c>
      <c r="K232" s="8">
        <f>I232*B232</f>
        <v>0</v>
      </c>
      <c r="L232" s="7">
        <v>0</v>
      </c>
      <c r="M232" s="7">
        <v>0</v>
      </c>
      <c r="N232" s="8">
        <f>L232*B232</f>
        <v>0</v>
      </c>
      <c r="Q232" s="33"/>
    </row>
    <row r="233" spans="1:28" x14ac:dyDescent="0.2">
      <c r="A233" s="2" t="s">
        <v>201</v>
      </c>
      <c r="B233" s="8">
        <v>44.100000000000016</v>
      </c>
      <c r="C233" s="7">
        <v>0.38095238095238104</v>
      </c>
      <c r="D233" s="7">
        <v>4.8198455721899028E-3</v>
      </c>
      <c r="E233" s="8">
        <f t="shared" ref="E233:E244" si="10">B233*C233</f>
        <v>16.800000000000011</v>
      </c>
      <c r="F233" s="7">
        <v>0.57142857142857162</v>
      </c>
      <c r="G233" s="7">
        <v>3.0535115972735866E-2</v>
      </c>
      <c r="H233" s="8">
        <f t="shared" ref="H233:H244" si="11">B233*F233</f>
        <v>25.200000000000017</v>
      </c>
      <c r="I233" s="7">
        <v>4.761904761904763E-2</v>
      </c>
      <c r="J233" s="7">
        <v>2.5445929977279884E-3</v>
      </c>
      <c r="K233" s="8">
        <f t="shared" ref="K233:K244" si="12">I233*B233</f>
        <v>2.1000000000000014</v>
      </c>
      <c r="L233" s="7">
        <v>0</v>
      </c>
      <c r="M233" s="7">
        <v>0</v>
      </c>
      <c r="N233" s="8">
        <f t="shared" ref="N233:N244" si="13">L233*B233</f>
        <v>0</v>
      </c>
      <c r="Q233" s="33"/>
    </row>
    <row r="234" spans="1:28" x14ac:dyDescent="0.2">
      <c r="A234" s="2" t="s">
        <v>10</v>
      </c>
      <c r="B234" s="8">
        <v>233.97000000000008</v>
      </c>
      <c r="C234" s="7">
        <v>9.0909090909090912E-2</v>
      </c>
      <c r="D234" s="7">
        <v>1.6695563940779472E-2</v>
      </c>
      <c r="E234" s="8">
        <f t="shared" si="10"/>
        <v>21.270000000000007</v>
      </c>
      <c r="F234" s="7">
        <v>0.5757575757575758</v>
      </c>
      <c r="G234" s="7">
        <v>4.269228842453298E-2</v>
      </c>
      <c r="H234" s="8">
        <f t="shared" si="11"/>
        <v>134.71000000000006</v>
      </c>
      <c r="I234" s="7">
        <v>0.2121212121212121</v>
      </c>
      <c r="J234" s="7">
        <v>1.5728737840617416E-2</v>
      </c>
      <c r="K234" s="8">
        <f t="shared" si="12"/>
        <v>49.63000000000001</v>
      </c>
      <c r="L234" s="7">
        <v>0.12121212121212122</v>
      </c>
      <c r="M234" s="7">
        <v>8.9878501946385227E-3</v>
      </c>
      <c r="N234" s="8">
        <f t="shared" si="13"/>
        <v>28.36000000000001</v>
      </c>
      <c r="Q234" s="33"/>
    </row>
    <row r="235" spans="1:28" x14ac:dyDescent="0.2">
      <c r="A235" s="2" t="s">
        <v>11</v>
      </c>
      <c r="B235" s="8">
        <v>539.55999999999995</v>
      </c>
      <c r="C235" s="7">
        <v>0.52705532554310519</v>
      </c>
      <c r="D235" s="7">
        <v>4.9684832906932062E-2</v>
      </c>
      <c r="E235" s="8">
        <f t="shared" si="10"/>
        <v>284.37797145003782</v>
      </c>
      <c r="F235" s="7">
        <v>0.35570759467365781</v>
      </c>
      <c r="G235" s="7">
        <v>6.557299755117918E-2</v>
      </c>
      <c r="H235" s="8">
        <f t="shared" si="11"/>
        <v>191.92558978211878</v>
      </c>
      <c r="I235" s="7">
        <v>9.9429320459740733E-2</v>
      </c>
      <c r="J235" s="7">
        <v>1.8329320724803807E-2</v>
      </c>
      <c r="K235" s="8">
        <f t="shared" si="12"/>
        <v>53.648084147257705</v>
      </c>
      <c r="L235" s="7">
        <v>1.7807759323496975E-2</v>
      </c>
      <c r="M235" s="7">
        <v>3.2827754481401035E-3</v>
      </c>
      <c r="N235" s="8">
        <f t="shared" si="13"/>
        <v>9.6083546205860273</v>
      </c>
      <c r="Q235" s="33"/>
    </row>
    <row r="236" spans="1:28" x14ac:dyDescent="0.2">
      <c r="A236" s="2" t="s">
        <v>12</v>
      </c>
      <c r="B236" s="8">
        <v>227.56000000000003</v>
      </c>
      <c r="C236" s="7">
        <v>0.79929577464788737</v>
      </c>
      <c r="D236" s="7">
        <v>2.8030395259950353E-2</v>
      </c>
      <c r="E236" s="8">
        <f t="shared" si="10"/>
        <v>181.88774647887328</v>
      </c>
      <c r="F236" s="7">
        <v>0.16725352112676056</v>
      </c>
      <c r="G236" s="7">
        <v>6.9987358073004893E-3</v>
      </c>
      <c r="H236" s="8">
        <f t="shared" si="11"/>
        <v>38.060211267605638</v>
      </c>
      <c r="I236" s="7">
        <v>0</v>
      </c>
      <c r="J236" s="7">
        <v>0</v>
      </c>
      <c r="K236" s="8">
        <f t="shared" si="12"/>
        <v>0</v>
      </c>
      <c r="L236" s="7">
        <v>3.345070422535211E-2</v>
      </c>
      <c r="M236" s="7">
        <v>1.3997471614600979E-3</v>
      </c>
      <c r="N236" s="8">
        <f t="shared" si="13"/>
        <v>7.6120422535211274</v>
      </c>
      <c r="Q236" s="33"/>
    </row>
    <row r="237" spans="1:28" x14ac:dyDescent="0.2">
      <c r="A237" s="2" t="s">
        <v>13</v>
      </c>
      <c r="B237" s="8">
        <v>1273.2899999999979</v>
      </c>
      <c r="C237" s="7">
        <v>0.68099406064395107</v>
      </c>
      <c r="D237" s="7">
        <v>8.6429581710834341E-2</v>
      </c>
      <c r="E237" s="8">
        <f t="shared" si="10"/>
        <v>867.10292747733502</v>
      </c>
      <c r="F237" s="7">
        <v>0.26539543607377303</v>
      </c>
      <c r="G237" s="7">
        <v>6.2546596846295946E-2</v>
      </c>
      <c r="H237" s="8">
        <f t="shared" si="11"/>
        <v>337.92535479837392</v>
      </c>
      <c r="I237" s="7">
        <v>3.7511722413254144E-2</v>
      </c>
      <c r="J237" s="7">
        <v>8.840508388169039E-3</v>
      </c>
      <c r="K237" s="8">
        <f t="shared" si="12"/>
        <v>47.76330103157229</v>
      </c>
      <c r="L237" s="7">
        <v>1.609878086902157E-2</v>
      </c>
      <c r="M237" s="7">
        <v>3.7940515165892125E-3</v>
      </c>
      <c r="N237" s="8">
        <f t="shared" si="13"/>
        <v>20.498416692716443</v>
      </c>
      <c r="Q237" s="33"/>
    </row>
    <row r="238" spans="1:28" x14ac:dyDescent="0.2">
      <c r="A238" s="2" t="s">
        <v>14</v>
      </c>
      <c r="B238" s="8">
        <v>777.76000000000067</v>
      </c>
      <c r="C238" s="7">
        <v>0.40226704748304215</v>
      </c>
      <c r="D238" s="7">
        <v>4.2680915248802069E-4</v>
      </c>
      <c r="E238" s="8">
        <f t="shared" si="10"/>
        <v>312.86721885041112</v>
      </c>
      <c r="F238" s="7">
        <v>0</v>
      </c>
      <c r="G238" s="7">
        <v>0</v>
      </c>
      <c r="H238" s="8">
        <f t="shared" si="11"/>
        <v>0</v>
      </c>
      <c r="I238" s="7">
        <v>0.31031328097108196</v>
      </c>
      <c r="J238" s="7">
        <v>2.0490825025711142E-2</v>
      </c>
      <c r="K238" s="8">
        <f t="shared" si="12"/>
        <v>241.34925740806892</v>
      </c>
      <c r="L238" s="7">
        <v>0.28741967154587666</v>
      </c>
      <c r="M238" s="7">
        <v>1.8979098091334232E-2</v>
      </c>
      <c r="N238" s="8">
        <f t="shared" si="13"/>
        <v>223.54352374152123</v>
      </c>
      <c r="Q238" s="33"/>
    </row>
    <row r="239" spans="1:28" x14ac:dyDescent="0.2">
      <c r="A239" s="2" t="s">
        <v>15</v>
      </c>
      <c r="B239" s="8">
        <v>82.569999999999965</v>
      </c>
      <c r="C239" s="7">
        <v>0.94336740688520748</v>
      </c>
      <c r="D239" s="7">
        <v>9.4842763839605472E-3</v>
      </c>
      <c r="E239" s="8">
        <f t="shared" si="10"/>
        <v>77.893846786511546</v>
      </c>
      <c r="F239" s="7">
        <v>5.663259311479265E-2</v>
      </c>
      <c r="G239" s="7">
        <v>1.4203750143658258E-3</v>
      </c>
      <c r="H239" s="8">
        <f t="shared" si="11"/>
        <v>4.6761532134884272</v>
      </c>
      <c r="I239" s="7">
        <v>0</v>
      </c>
      <c r="J239" s="7">
        <v>0</v>
      </c>
      <c r="K239" s="8">
        <f t="shared" si="12"/>
        <v>0</v>
      </c>
      <c r="L239" s="7">
        <v>0</v>
      </c>
      <c r="M239" s="7">
        <v>0</v>
      </c>
      <c r="N239" s="8">
        <f t="shared" si="13"/>
        <v>0</v>
      </c>
      <c r="Q239" s="33"/>
    </row>
    <row r="240" spans="1:28" x14ac:dyDescent="0.2">
      <c r="A240" s="2" t="s">
        <v>16</v>
      </c>
      <c r="B240" s="8">
        <v>171.48000000000002</v>
      </c>
      <c r="C240" s="7">
        <v>0.67083767813694806</v>
      </c>
      <c r="D240" s="7">
        <v>2.0648266069634311E-2</v>
      </c>
      <c r="E240" s="8">
        <f t="shared" si="10"/>
        <v>115.03524504692386</v>
      </c>
      <c r="F240" s="7">
        <v>0.12791101842196728</v>
      </c>
      <c r="G240" s="7">
        <v>3.253307086846206E-3</v>
      </c>
      <c r="H240" s="8">
        <f t="shared" si="11"/>
        <v>21.934181438998952</v>
      </c>
      <c r="I240" s="7">
        <v>0</v>
      </c>
      <c r="J240" s="7">
        <v>0</v>
      </c>
      <c r="K240" s="8">
        <f t="shared" si="12"/>
        <v>0</v>
      </c>
      <c r="L240" s="7">
        <v>0.20125130344108444</v>
      </c>
      <c r="M240" s="7">
        <v>5.1186543567498747E-3</v>
      </c>
      <c r="N240" s="8">
        <f t="shared" si="13"/>
        <v>34.510573514077166</v>
      </c>
      <c r="Q240" s="33"/>
    </row>
    <row r="241" spans="1:17" x14ac:dyDescent="0.2">
      <c r="A241" s="2" t="s">
        <v>17</v>
      </c>
      <c r="B241" s="8">
        <v>248.14000000000001</v>
      </c>
      <c r="C241" s="7">
        <v>0.76315789473684181</v>
      </c>
      <c r="D241" s="7">
        <v>2.4455338662516268E-2</v>
      </c>
      <c r="E241" s="8">
        <f t="shared" si="10"/>
        <v>189.36999999999995</v>
      </c>
      <c r="F241" s="7">
        <v>0.10526315789473679</v>
      </c>
      <c r="G241" s="7">
        <v>1.2571202927976373E-2</v>
      </c>
      <c r="H241" s="8">
        <f t="shared" si="11"/>
        <v>26.11999999999999</v>
      </c>
      <c r="I241" s="7">
        <v>0</v>
      </c>
      <c r="J241" s="7">
        <v>0</v>
      </c>
      <c r="K241" s="8">
        <f t="shared" si="12"/>
        <v>0</v>
      </c>
      <c r="L241" s="7">
        <v>0.13157894736842099</v>
      </c>
      <c r="M241" s="7">
        <v>1.5714003659970464E-2</v>
      </c>
      <c r="N241" s="8">
        <f t="shared" si="13"/>
        <v>32.649999999999984</v>
      </c>
      <c r="Q241" s="33"/>
    </row>
    <row r="242" spans="1:17" x14ac:dyDescent="0.2">
      <c r="A242" s="2" t="s">
        <v>18</v>
      </c>
      <c r="B242" s="8">
        <v>33</v>
      </c>
      <c r="C242" s="7">
        <v>0.90909090909090906</v>
      </c>
      <c r="D242" s="7">
        <v>1.6419159994304731E-2</v>
      </c>
      <c r="E242" s="8">
        <f t="shared" si="10"/>
        <v>30</v>
      </c>
      <c r="F242" s="7">
        <v>4.5454545454545435E-2</v>
      </c>
      <c r="G242" s="7">
        <v>7.6323055751192697E-4</v>
      </c>
      <c r="H242" s="8">
        <f t="shared" si="11"/>
        <v>1.4999999999999993</v>
      </c>
      <c r="I242" s="7">
        <v>0</v>
      </c>
      <c r="J242" s="7">
        <v>0</v>
      </c>
      <c r="K242" s="8">
        <f t="shared" si="12"/>
        <v>0</v>
      </c>
      <c r="L242" s="7">
        <v>4.5454545454545435E-2</v>
      </c>
      <c r="M242" s="7">
        <v>7.6323055751192697E-4</v>
      </c>
      <c r="N242" s="8">
        <f t="shared" si="13"/>
        <v>1.4999999999999993</v>
      </c>
      <c r="Q242" s="33"/>
    </row>
    <row r="243" spans="1:17" x14ac:dyDescent="0.2">
      <c r="A243" s="2" t="s">
        <v>19</v>
      </c>
      <c r="B243" s="8">
        <v>239.95999999999992</v>
      </c>
      <c r="C243" s="7">
        <v>0.32270814910094614</v>
      </c>
      <c r="D243" s="7">
        <v>1.9214192417948136E-2</v>
      </c>
      <c r="E243" s="8">
        <f t="shared" si="10"/>
        <v>77.43704745826301</v>
      </c>
      <c r="F243" s="7">
        <v>0.56541254656054907</v>
      </c>
      <c r="G243" s="7">
        <v>6.2176768912057548E-2</v>
      </c>
      <c r="H243" s="8">
        <f t="shared" si="11"/>
        <v>135.67639467266932</v>
      </c>
      <c r="I243" s="7">
        <v>0.11187930433850529</v>
      </c>
      <c r="J243" s="7">
        <v>1.2303040840201913E-2</v>
      </c>
      <c r="K243" s="8">
        <f t="shared" si="12"/>
        <v>26.84655786906772</v>
      </c>
      <c r="L243" s="7">
        <v>0</v>
      </c>
      <c r="M243" s="7">
        <v>0</v>
      </c>
      <c r="N243" s="8">
        <f t="shared" si="13"/>
        <v>0</v>
      </c>
      <c r="Q243" s="33"/>
    </row>
    <row r="244" spans="1:17" x14ac:dyDescent="0.2">
      <c r="A244" s="3" t="s">
        <v>20</v>
      </c>
      <c r="B244" s="8">
        <v>104.02000000000004</v>
      </c>
      <c r="C244" s="7">
        <v>0.64285714285714268</v>
      </c>
      <c r="D244" s="7">
        <v>1.5330139255088002E-2</v>
      </c>
      <c r="E244" s="8">
        <f t="shared" si="10"/>
        <v>66.87</v>
      </c>
      <c r="F244" s="7">
        <v>0.28571428571428559</v>
      </c>
      <c r="G244" s="7">
        <v>8.9053387830156112E-3</v>
      </c>
      <c r="H244" s="8">
        <f t="shared" si="11"/>
        <v>29.72</v>
      </c>
      <c r="I244" s="7">
        <v>0</v>
      </c>
      <c r="J244" s="7">
        <v>0</v>
      </c>
      <c r="K244" s="8">
        <f t="shared" si="12"/>
        <v>0</v>
      </c>
      <c r="L244" s="7">
        <v>7.1428571428571397E-2</v>
      </c>
      <c r="M244" s="7">
        <v>2.2263346957539028E-3</v>
      </c>
      <c r="N244" s="8">
        <f t="shared" si="13"/>
        <v>7.43</v>
      </c>
      <c r="Q244" s="33"/>
    </row>
    <row r="245" spans="1:17" x14ac:dyDescent="0.2">
      <c r="B245" s="42">
        <f>SUM(B232:B244)</f>
        <v>4027.4099999999985</v>
      </c>
      <c r="D245" s="18">
        <f>SUM(D232:D244)</f>
        <v>0.30534479964415595</v>
      </c>
      <c r="G245" s="60">
        <f>SUM(G232:G244)</f>
        <v>0.29910092029692315</v>
      </c>
      <c r="J245" s="18">
        <f>SUM(J232:J244)</f>
        <v>7.8237025817231298E-2</v>
      </c>
      <c r="M245" s="18">
        <f>SUM(M232:M244)</f>
        <v>6.026574568214834E-2</v>
      </c>
    </row>
    <row r="246" spans="1:17" x14ac:dyDescent="0.2">
      <c r="B246" s="40"/>
    </row>
    <row r="247" spans="1:17" x14ac:dyDescent="0.2">
      <c r="B247" s="40"/>
    </row>
    <row r="248" spans="1:17" x14ac:dyDescent="0.2">
      <c r="B248" s="40"/>
    </row>
    <row r="249" spans="1:17" x14ac:dyDescent="0.2">
      <c r="B249" s="40"/>
    </row>
    <row r="250" spans="1:17" x14ac:dyDescent="0.2">
      <c r="B250" s="40"/>
    </row>
    <row r="251" spans="1:17" ht="15" customHeight="1" x14ac:dyDescent="0.2">
      <c r="A251" s="119" t="s">
        <v>56</v>
      </c>
      <c r="B251" s="120"/>
      <c r="C251" s="120"/>
      <c r="D251" s="120"/>
      <c r="E251" s="120"/>
    </row>
    <row r="252" spans="1:17" ht="51" x14ac:dyDescent="0.2">
      <c r="A252" s="8"/>
      <c r="B252" s="3" t="s">
        <v>52</v>
      </c>
      <c r="C252" s="3" t="s">
        <v>53</v>
      </c>
      <c r="D252" s="3" t="s">
        <v>54</v>
      </c>
      <c r="E252" s="3" t="s">
        <v>55</v>
      </c>
    </row>
    <row r="253" spans="1:17" x14ac:dyDescent="0.2">
      <c r="A253" s="2" t="s">
        <v>37</v>
      </c>
      <c r="B253" s="7">
        <f>SUM(D232:D244)</f>
        <v>0.30534479964415595</v>
      </c>
      <c r="C253" s="7">
        <f>SUM(G232:G244)</f>
        <v>0.29910092029692315</v>
      </c>
      <c r="D253" s="7">
        <f>SUM(J232:J244)</f>
        <v>7.8237025817231298E-2</v>
      </c>
      <c r="E253" s="7">
        <f>SUM(M232:M244)</f>
        <v>6.026574568214834E-2</v>
      </c>
    </row>
    <row r="254" spans="1:17" ht="25.5" x14ac:dyDescent="0.2">
      <c r="A254" s="2" t="s">
        <v>25</v>
      </c>
      <c r="B254" s="8">
        <f>B253*$B$245</f>
        <v>1229.7486995348697</v>
      </c>
      <c r="C254" s="8">
        <f t="shared" ref="C254:E254" si="14">C253*$B$245</f>
        <v>1204.6020374130308</v>
      </c>
      <c r="D254" s="8">
        <f t="shared" si="14"/>
        <v>315.09258014657536</v>
      </c>
      <c r="E254" s="8">
        <f t="shared" si="14"/>
        <v>242.71486681774095</v>
      </c>
    </row>
    <row r="266" spans="1:34" ht="15.75" customHeight="1" x14ac:dyDescent="0.2">
      <c r="A266" s="114" t="s">
        <v>7</v>
      </c>
      <c r="B266" s="119" t="s">
        <v>166</v>
      </c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1"/>
      <c r="AH266" s="33"/>
    </row>
    <row r="267" spans="1:34" ht="15" customHeight="1" x14ac:dyDescent="0.2">
      <c r="A267" s="117"/>
      <c r="B267" s="119" t="s">
        <v>0</v>
      </c>
      <c r="C267" s="120"/>
      <c r="D267" s="120"/>
      <c r="E267" s="120"/>
      <c r="F267" s="120"/>
      <c r="G267" s="120"/>
      <c r="H267" s="120"/>
      <c r="I267" s="121"/>
      <c r="J267" s="119" t="s">
        <v>202</v>
      </c>
      <c r="K267" s="120"/>
      <c r="L267" s="120"/>
      <c r="M267" s="120"/>
      <c r="N267" s="120"/>
      <c r="O267" s="120"/>
      <c r="P267" s="120"/>
      <c r="Q267" s="121"/>
      <c r="R267" s="119" t="s">
        <v>203</v>
      </c>
      <c r="S267" s="120"/>
      <c r="T267" s="120"/>
      <c r="U267" s="120"/>
      <c r="V267" s="120"/>
      <c r="W267" s="120"/>
      <c r="X267" s="120"/>
      <c r="Y267" s="121"/>
      <c r="Z267" s="119" t="s">
        <v>5</v>
      </c>
      <c r="AA267" s="120"/>
      <c r="AB267" s="120"/>
      <c r="AC267" s="120"/>
      <c r="AD267" s="120"/>
      <c r="AE267" s="120"/>
      <c r="AF267" s="120"/>
      <c r="AG267" s="121"/>
      <c r="AH267" s="33"/>
    </row>
    <row r="268" spans="1:34" ht="15" customHeight="1" x14ac:dyDescent="0.2">
      <c r="A268" s="117"/>
      <c r="B268" s="119" t="s">
        <v>165</v>
      </c>
      <c r="C268" s="121"/>
      <c r="D268" s="119" t="s">
        <v>49</v>
      </c>
      <c r="E268" s="121"/>
      <c r="F268" s="119" t="s">
        <v>50</v>
      </c>
      <c r="G268" s="121"/>
      <c r="H268" s="119" t="s">
        <v>51</v>
      </c>
      <c r="I268" s="121"/>
      <c r="J268" s="119" t="s">
        <v>165</v>
      </c>
      <c r="K268" s="121"/>
      <c r="L268" s="119" t="s">
        <v>49</v>
      </c>
      <c r="M268" s="121"/>
      <c r="N268" s="119" t="s">
        <v>50</v>
      </c>
      <c r="O268" s="121"/>
      <c r="P268" s="119" t="s">
        <v>51</v>
      </c>
      <c r="Q268" s="121"/>
      <c r="R268" s="119" t="s">
        <v>165</v>
      </c>
      <c r="S268" s="121"/>
      <c r="T268" s="119" t="s">
        <v>49</v>
      </c>
      <c r="U268" s="121"/>
      <c r="V268" s="119" t="s">
        <v>50</v>
      </c>
      <c r="W268" s="121"/>
      <c r="X268" s="119" t="s">
        <v>51</v>
      </c>
      <c r="Y268" s="121"/>
      <c r="Z268" s="119" t="s">
        <v>165</v>
      </c>
      <c r="AA268" s="121"/>
      <c r="AB268" s="119" t="s">
        <v>49</v>
      </c>
      <c r="AC268" s="121"/>
      <c r="AD268" s="119" t="s">
        <v>50</v>
      </c>
      <c r="AE268" s="121"/>
      <c r="AF268" s="119" t="s">
        <v>51</v>
      </c>
      <c r="AG268" s="121"/>
      <c r="AH268" s="33"/>
    </row>
    <row r="269" spans="1:34" ht="25.5" x14ac:dyDescent="0.2">
      <c r="A269" s="115"/>
      <c r="B269" s="3" t="s">
        <v>6</v>
      </c>
      <c r="C269" s="3" t="s">
        <v>21</v>
      </c>
      <c r="D269" s="3" t="s">
        <v>6</v>
      </c>
      <c r="E269" s="3" t="s">
        <v>21</v>
      </c>
      <c r="F269" s="3" t="s">
        <v>6</v>
      </c>
      <c r="G269" s="3" t="s">
        <v>21</v>
      </c>
      <c r="H269" s="3" t="s">
        <v>6</v>
      </c>
      <c r="I269" s="3" t="s">
        <v>21</v>
      </c>
      <c r="J269" s="3" t="s">
        <v>6</v>
      </c>
      <c r="K269" s="3" t="s">
        <v>21</v>
      </c>
      <c r="L269" s="3" t="s">
        <v>6</v>
      </c>
      <c r="M269" s="3" t="s">
        <v>21</v>
      </c>
      <c r="N269" s="3" t="s">
        <v>6</v>
      </c>
      <c r="O269" s="3" t="s">
        <v>21</v>
      </c>
      <c r="P269" s="3" t="s">
        <v>6</v>
      </c>
      <c r="Q269" s="3" t="s">
        <v>21</v>
      </c>
      <c r="R269" s="3" t="s">
        <v>6</v>
      </c>
      <c r="S269" s="3" t="s">
        <v>21</v>
      </c>
      <c r="T269" s="3" t="s">
        <v>6</v>
      </c>
      <c r="U269" s="3" t="s">
        <v>21</v>
      </c>
      <c r="V269" s="3" t="s">
        <v>6</v>
      </c>
      <c r="W269" s="3" t="s">
        <v>21</v>
      </c>
      <c r="X269" s="3" t="s">
        <v>6</v>
      </c>
      <c r="Y269" s="3" t="s">
        <v>21</v>
      </c>
      <c r="Z269" s="3" t="s">
        <v>6</v>
      </c>
      <c r="AA269" s="3" t="s">
        <v>21</v>
      </c>
      <c r="AB269" s="3" t="s">
        <v>6</v>
      </c>
      <c r="AC269" s="3" t="s">
        <v>21</v>
      </c>
      <c r="AD269" s="3" t="s">
        <v>6</v>
      </c>
      <c r="AE269" s="3" t="s">
        <v>21</v>
      </c>
      <c r="AF269" s="3" t="s">
        <v>6</v>
      </c>
      <c r="AG269" s="3" t="s">
        <v>21</v>
      </c>
      <c r="AH269" s="33"/>
    </row>
    <row r="270" spans="1:34" x14ac:dyDescent="0.2">
      <c r="A270" s="2" t="s">
        <v>8</v>
      </c>
      <c r="B270" s="7">
        <v>1</v>
      </c>
      <c r="C270" s="7">
        <v>1.3319699304841351E-2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0.5</v>
      </c>
      <c r="AA270" s="7">
        <v>1.6649624131051691E-3</v>
      </c>
      <c r="AB270" s="7">
        <v>0.5</v>
      </c>
      <c r="AC270" s="7">
        <v>1.6649624131051691E-3</v>
      </c>
      <c r="AD270" s="7">
        <v>0</v>
      </c>
      <c r="AE270" s="7">
        <v>0</v>
      </c>
      <c r="AF270" s="7">
        <v>0</v>
      </c>
      <c r="AG270" s="7">
        <v>0</v>
      </c>
      <c r="AH270" s="33"/>
    </row>
    <row r="271" spans="1:34" x14ac:dyDescent="0.2">
      <c r="A271" s="2" t="s">
        <v>201</v>
      </c>
      <c r="B271" s="7">
        <v>0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1</v>
      </c>
      <c r="K271" s="7">
        <v>7.6337789931839647E-3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0.27777777777777773</v>
      </c>
      <c r="AA271" s="7">
        <v>1.2722964988639942E-2</v>
      </c>
      <c r="AB271" s="7">
        <v>0.66666666666666674</v>
      </c>
      <c r="AC271" s="7">
        <v>3.0535115972735866E-2</v>
      </c>
      <c r="AD271" s="7">
        <v>5.5555555555555552E-2</v>
      </c>
      <c r="AE271" s="7">
        <v>2.5445929977279884E-3</v>
      </c>
      <c r="AF271" s="7">
        <v>0</v>
      </c>
      <c r="AG271" s="7">
        <v>0</v>
      </c>
      <c r="AH271" s="33"/>
    </row>
    <row r="272" spans="1:34" x14ac:dyDescent="0.2">
      <c r="A272" s="2" t="s">
        <v>10</v>
      </c>
      <c r="B272" s="7">
        <v>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0.16666666666666663</v>
      </c>
      <c r="K272" s="7">
        <v>4.4939250973192613E-3</v>
      </c>
      <c r="L272" s="7">
        <v>0.58333333333333337</v>
      </c>
      <c r="M272" s="7">
        <v>1.5728737840617416E-2</v>
      </c>
      <c r="N272" s="7">
        <v>0.25</v>
      </c>
      <c r="O272" s="7">
        <v>6.7408876459788929E-3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4.7619047619047616E-2</v>
      </c>
      <c r="AA272" s="7">
        <v>2.2469625486596307E-3</v>
      </c>
      <c r="AB272" s="7">
        <v>0.5714285714285714</v>
      </c>
      <c r="AC272" s="7">
        <v>2.6963550583915571E-2</v>
      </c>
      <c r="AD272" s="7">
        <v>0.19047619047619047</v>
      </c>
      <c r="AE272" s="7">
        <v>8.9878501946385227E-3</v>
      </c>
      <c r="AF272" s="7">
        <v>0.19047619047619047</v>
      </c>
      <c r="AG272" s="7">
        <v>8.9878501946385227E-3</v>
      </c>
      <c r="AH272" s="33"/>
    </row>
    <row r="273" spans="1:34" x14ac:dyDescent="0.2">
      <c r="A273" s="2" t="s">
        <v>11</v>
      </c>
      <c r="B273" s="7">
        <v>1</v>
      </c>
      <c r="C273" s="7">
        <v>5.930802394009671E-2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1</v>
      </c>
      <c r="K273" s="7">
        <v>2.4782891848167208E-2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0.13036065959260457</v>
      </c>
      <c r="AA273" s="7">
        <v>1.306921823384323E-2</v>
      </c>
      <c r="AB273" s="7">
        <v>0.6540666059198732</v>
      </c>
      <c r="AC273" s="7">
        <v>6.557299755117918E-2</v>
      </c>
      <c r="AD273" s="7">
        <v>0.18282825313776782</v>
      </c>
      <c r="AE273" s="7">
        <v>1.8329320724803807E-2</v>
      </c>
      <c r="AF273" s="7">
        <v>3.2744481349754564E-2</v>
      </c>
      <c r="AG273" s="7">
        <v>3.2827754481401035E-3</v>
      </c>
      <c r="AH273" s="33"/>
    </row>
    <row r="274" spans="1:34" x14ac:dyDescent="0.2">
      <c r="A274" s="2" t="s">
        <v>12</v>
      </c>
      <c r="B274" s="7">
        <v>1</v>
      </c>
      <c r="C274" s="7">
        <v>2.1622410099396774E-2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0.89415041782729821</v>
      </c>
      <c r="K274" s="7">
        <v>1.1824179969176089E-2</v>
      </c>
      <c r="L274" s="7">
        <v>0</v>
      </c>
      <c r="M274" s="7">
        <v>0</v>
      </c>
      <c r="N274" s="7">
        <v>0</v>
      </c>
      <c r="O274" s="7">
        <v>0</v>
      </c>
      <c r="P274" s="7">
        <v>0.10584958217270195</v>
      </c>
      <c r="Q274" s="7">
        <v>1.3997471614600979E-3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1</v>
      </c>
      <c r="AC274" s="7">
        <v>6.9987358073004893E-3</v>
      </c>
      <c r="AD274" s="7">
        <v>0</v>
      </c>
      <c r="AE274" s="7">
        <v>0</v>
      </c>
      <c r="AF274" s="7">
        <v>0</v>
      </c>
      <c r="AG274" s="7">
        <v>0</v>
      </c>
      <c r="AH274" s="33"/>
    </row>
    <row r="275" spans="1:34" x14ac:dyDescent="0.2">
      <c r="A275" s="2" t="s">
        <v>13</v>
      </c>
      <c r="B275" s="7">
        <v>0.93026404874746105</v>
      </c>
      <c r="C275" s="7">
        <v>5.0611910522267746E-2</v>
      </c>
      <c r="D275" s="7">
        <v>6.9735951252538925E-2</v>
      </c>
      <c r="E275" s="7">
        <v>3.7940515165892125E-3</v>
      </c>
      <c r="F275" s="7">
        <v>0</v>
      </c>
      <c r="G275" s="7">
        <v>0</v>
      </c>
      <c r="H275" s="7">
        <v>0</v>
      </c>
      <c r="I275" s="7">
        <v>0</v>
      </c>
      <c r="J275" s="7">
        <v>0.87895892129194109</v>
      </c>
      <c r="K275" s="7">
        <v>0.10324977088349091</v>
      </c>
      <c r="L275" s="7">
        <v>6.9927877077453751E-2</v>
      </c>
      <c r="M275" s="7">
        <v>8.2143057106737315E-3</v>
      </c>
      <c r="N275" s="7">
        <v>1.881467544684854E-2</v>
      </c>
      <c r="O275" s="7">
        <v>2.2101270970422597E-3</v>
      </c>
      <c r="P275" s="7">
        <v>3.2298526183756664E-2</v>
      </c>
      <c r="Q275" s="7">
        <v>3.7940515165892125E-3</v>
      </c>
      <c r="R275" s="7">
        <v>0</v>
      </c>
      <c r="S275" s="7">
        <v>0</v>
      </c>
      <c r="T275" s="7">
        <v>1</v>
      </c>
      <c r="U275" s="7">
        <v>4.4202541940845195E-3</v>
      </c>
      <c r="V275" s="7">
        <v>0</v>
      </c>
      <c r="W275" s="7">
        <v>0</v>
      </c>
      <c r="X275" s="7">
        <v>0</v>
      </c>
      <c r="Y275" s="7">
        <v>0</v>
      </c>
      <c r="Z275" s="7">
        <v>0.11166253101736973</v>
      </c>
      <c r="AA275" s="7">
        <v>6.6303812911267792E-3</v>
      </c>
      <c r="AB275" s="7">
        <v>0.77667493796526055</v>
      </c>
      <c r="AC275" s="7">
        <v>4.6117985424948486E-2</v>
      </c>
      <c r="AD275" s="7">
        <v>0.11166253101736973</v>
      </c>
      <c r="AE275" s="7">
        <v>6.6303812911267792E-3</v>
      </c>
      <c r="AF275" s="7">
        <v>0</v>
      </c>
      <c r="AG275" s="7">
        <v>0</v>
      </c>
      <c r="AH275" s="33"/>
    </row>
    <row r="276" spans="1:34" x14ac:dyDescent="0.2">
      <c r="A276" s="2" t="s">
        <v>14</v>
      </c>
      <c r="B276" s="7">
        <v>0.40536043531051891</v>
      </c>
      <c r="C276" s="7">
        <v>2.6562780870318582E-2</v>
      </c>
      <c r="D276" s="7">
        <v>0</v>
      </c>
      <c r="E276" s="7">
        <v>0</v>
      </c>
      <c r="F276" s="7">
        <v>0.31269955479606087</v>
      </c>
      <c r="G276" s="7">
        <v>2.0490825025711142E-2</v>
      </c>
      <c r="H276" s="7">
        <v>0.28194000989342105</v>
      </c>
      <c r="I276" s="7">
        <v>1.8475189113208598E-2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1</v>
      </c>
      <c r="AG276" s="7">
        <v>5.0390897812563524E-4</v>
      </c>
      <c r="AH276" s="33"/>
    </row>
    <row r="277" spans="1:34" x14ac:dyDescent="0.2">
      <c r="A277" s="2" t="s">
        <v>22</v>
      </c>
      <c r="B277" s="7">
        <v>1</v>
      </c>
      <c r="C277" s="7">
        <v>1.3250448655800691E-2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1</v>
      </c>
      <c r="K277" s="7">
        <v>5.7831659039272463E-3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0.7651072124756334</v>
      </c>
      <c r="AA277" s="7">
        <v>4.6265327231417974E-3</v>
      </c>
      <c r="AB277" s="7">
        <v>0.23489278752436646</v>
      </c>
      <c r="AC277" s="7">
        <v>1.4203750143658258E-3</v>
      </c>
      <c r="AD277" s="7">
        <v>0</v>
      </c>
      <c r="AE277" s="7">
        <v>0</v>
      </c>
      <c r="AF277" s="7">
        <v>0</v>
      </c>
      <c r="AG277" s="7">
        <v>0</v>
      </c>
      <c r="AH277" s="33"/>
    </row>
    <row r="278" spans="1:34" x14ac:dyDescent="0.2">
      <c r="A278" s="2" t="s">
        <v>16</v>
      </c>
      <c r="B278" s="7">
        <v>0.83333333333333326</v>
      </c>
      <c r="C278" s="7">
        <v>1.7062181189166244E-2</v>
      </c>
      <c r="D278" s="7">
        <v>0</v>
      </c>
      <c r="E278" s="7">
        <v>0</v>
      </c>
      <c r="F278" s="7">
        <v>0</v>
      </c>
      <c r="G278" s="7">
        <v>0</v>
      </c>
      <c r="H278" s="7">
        <v>0.16666666666666663</v>
      </c>
      <c r="I278" s="7">
        <v>3.4124362378332492E-3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0.65597147950089119</v>
      </c>
      <c r="AC278" s="7">
        <v>3.253307086846206E-3</v>
      </c>
      <c r="AD278" s="7">
        <v>0</v>
      </c>
      <c r="AE278" s="7">
        <v>0</v>
      </c>
      <c r="AF278" s="7">
        <v>0.34402852049910876</v>
      </c>
      <c r="AG278" s="7">
        <v>1.7062181189166246E-3</v>
      </c>
      <c r="AH278" s="33"/>
    </row>
    <row r="279" spans="1:34" x14ac:dyDescent="0.2">
      <c r="A279" s="2" t="s">
        <v>17</v>
      </c>
      <c r="B279" s="7">
        <v>0.82857142857142829</v>
      </c>
      <c r="C279" s="7">
        <v>9.1141221227828695E-2</v>
      </c>
      <c r="D279" s="7">
        <v>5.7142857142857127E-2</v>
      </c>
      <c r="E279" s="7">
        <v>6.2856014639881864E-3</v>
      </c>
      <c r="F279" s="7">
        <v>0</v>
      </c>
      <c r="G279" s="7">
        <v>0</v>
      </c>
      <c r="H279" s="7">
        <v>0.11428571428571425</v>
      </c>
      <c r="I279" s="7">
        <v>1.2571202927976373E-2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0.66666666666666652</v>
      </c>
      <c r="AC279" s="7">
        <v>6.2856014639881864E-3</v>
      </c>
      <c r="AD279" s="7">
        <v>0</v>
      </c>
      <c r="AE279" s="7">
        <v>0</v>
      </c>
      <c r="AF279" s="7">
        <v>0.33333333333333326</v>
      </c>
      <c r="AG279" s="7">
        <v>3.1428007319940932E-3</v>
      </c>
      <c r="AH279" s="33"/>
    </row>
    <row r="280" spans="1:34" x14ac:dyDescent="0.2">
      <c r="A280" s="2" t="s">
        <v>18</v>
      </c>
      <c r="B280" s="7">
        <v>1</v>
      </c>
      <c r="C280" s="7">
        <v>1.2974919477702764E-2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0.6</v>
      </c>
      <c r="AA280" s="7">
        <v>2.2896916725357809E-3</v>
      </c>
      <c r="AB280" s="7">
        <v>0.2</v>
      </c>
      <c r="AC280" s="7">
        <v>7.6323055751192697E-4</v>
      </c>
      <c r="AD280" s="7">
        <v>0</v>
      </c>
      <c r="AE280" s="7">
        <v>0</v>
      </c>
      <c r="AF280" s="7">
        <v>0.2</v>
      </c>
      <c r="AG280" s="7">
        <v>7.6323055751192697E-4</v>
      </c>
      <c r="AH280" s="33"/>
    </row>
    <row r="281" spans="1:34" x14ac:dyDescent="0.2">
      <c r="A281" s="3" t="s">
        <v>19</v>
      </c>
      <c r="B281" s="7">
        <v>1</v>
      </c>
      <c r="C281" s="7">
        <v>1.7032712827872349E-2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0.19857627548593715</v>
      </c>
      <c r="AA281" s="7">
        <v>1.8454561260302871E-2</v>
      </c>
      <c r="AB281" s="7">
        <v>0.66903954085677142</v>
      </c>
      <c r="AC281" s="7">
        <v>6.2176768912057548E-2</v>
      </c>
      <c r="AD281" s="7">
        <v>0.13238418365729143</v>
      </c>
      <c r="AE281" s="7">
        <v>1.2303040840201913E-2</v>
      </c>
      <c r="AF281" s="7">
        <v>0</v>
      </c>
      <c r="AG281" s="7">
        <v>0</v>
      </c>
      <c r="AH281" s="33"/>
    </row>
    <row r="282" spans="1:34" x14ac:dyDescent="0.2">
      <c r="A282" s="3" t="s">
        <v>20</v>
      </c>
      <c r="B282" s="7">
        <v>0.875</v>
      </c>
      <c r="C282" s="7">
        <v>1.5584342870277318E-2</v>
      </c>
      <c r="D282" s="7">
        <v>0</v>
      </c>
      <c r="E282" s="7">
        <v>0</v>
      </c>
      <c r="F282" s="7">
        <v>0</v>
      </c>
      <c r="G282" s="7">
        <v>0</v>
      </c>
      <c r="H282" s="7">
        <v>0.125</v>
      </c>
      <c r="I282" s="7">
        <v>2.2263346957539028E-3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0.33333333333333326</v>
      </c>
      <c r="AA282" s="7">
        <v>4.4526693915078056E-3</v>
      </c>
      <c r="AB282" s="7">
        <v>0.66666666666666652</v>
      </c>
      <c r="AC282" s="7">
        <v>8.9053387830156112E-3</v>
      </c>
      <c r="AD282" s="7">
        <v>0</v>
      </c>
      <c r="AE282" s="7">
        <v>0</v>
      </c>
      <c r="AF282" s="7">
        <v>0</v>
      </c>
      <c r="AG282" s="7">
        <v>0</v>
      </c>
      <c r="AH282" s="33"/>
    </row>
    <row r="283" spans="1:34" x14ac:dyDescent="0.2">
      <c r="A283" s="61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33"/>
    </row>
    <row r="284" spans="1:34" x14ac:dyDescent="0.2">
      <c r="A284" s="61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33"/>
    </row>
    <row r="287" spans="1:34" x14ac:dyDescent="0.2">
      <c r="T287" s="44"/>
    </row>
    <row r="288" spans="1:34" ht="15.75" customHeight="1" x14ac:dyDescent="0.2">
      <c r="A288" s="114" t="s">
        <v>7</v>
      </c>
      <c r="B288" s="114" t="s">
        <v>146</v>
      </c>
      <c r="C288" s="119" t="s">
        <v>73</v>
      </c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</row>
    <row r="289" spans="1:20" ht="15" customHeight="1" x14ac:dyDescent="0.2">
      <c r="A289" s="117"/>
      <c r="B289" s="117"/>
      <c r="C289" s="119" t="s">
        <v>74</v>
      </c>
      <c r="D289" s="120"/>
      <c r="E289" s="121"/>
      <c r="F289" s="119" t="s">
        <v>75</v>
      </c>
      <c r="G289" s="120"/>
      <c r="H289" s="121"/>
      <c r="I289" s="119" t="s">
        <v>76</v>
      </c>
      <c r="J289" s="120"/>
      <c r="K289" s="121"/>
      <c r="L289" s="119" t="s">
        <v>77</v>
      </c>
      <c r="M289" s="120"/>
      <c r="N289" s="121"/>
      <c r="O289" s="119" t="s">
        <v>78</v>
      </c>
      <c r="P289" s="120"/>
      <c r="Q289" s="121"/>
      <c r="R289" s="119" t="s">
        <v>24</v>
      </c>
      <c r="S289" s="120"/>
      <c r="T289" s="121"/>
    </row>
    <row r="290" spans="1:20" ht="25.5" x14ac:dyDescent="0.2">
      <c r="A290" s="117"/>
      <c r="B290" s="117"/>
      <c r="C290" s="3" t="s">
        <v>6</v>
      </c>
      <c r="D290" s="3" t="s">
        <v>72</v>
      </c>
      <c r="E290" s="3" t="s">
        <v>146</v>
      </c>
      <c r="F290" s="3" t="s">
        <v>6</v>
      </c>
      <c r="G290" s="3" t="s">
        <v>72</v>
      </c>
      <c r="H290" s="3" t="s">
        <v>146</v>
      </c>
      <c r="I290" s="3" t="s">
        <v>6</v>
      </c>
      <c r="J290" s="3" t="s">
        <v>72</v>
      </c>
      <c r="K290" s="3" t="s">
        <v>146</v>
      </c>
      <c r="L290" s="3" t="s">
        <v>6</v>
      </c>
      <c r="M290" s="3" t="s">
        <v>72</v>
      </c>
      <c r="N290" s="3" t="s">
        <v>146</v>
      </c>
      <c r="O290" s="3" t="s">
        <v>6</v>
      </c>
      <c r="P290" s="3" t="s">
        <v>72</v>
      </c>
      <c r="Q290" s="3" t="s">
        <v>146</v>
      </c>
      <c r="R290" s="3" t="s">
        <v>6</v>
      </c>
      <c r="S290" s="3" t="s">
        <v>72</v>
      </c>
      <c r="T290" s="3" t="s">
        <v>146</v>
      </c>
    </row>
    <row r="291" spans="1:20" x14ac:dyDescent="0.2">
      <c r="A291" s="4" t="s">
        <v>8</v>
      </c>
      <c r="B291" s="8">
        <v>52.000000000000007</v>
      </c>
      <c r="C291" s="7">
        <v>1</v>
      </c>
      <c r="D291" s="7">
        <v>1.6854778926454986E-2</v>
      </c>
      <c r="E291" s="8">
        <f>C291*B291</f>
        <v>52.000000000000007</v>
      </c>
      <c r="F291" s="7">
        <v>0</v>
      </c>
      <c r="G291" s="7">
        <v>0</v>
      </c>
      <c r="H291" s="8">
        <f>F291*B291</f>
        <v>0</v>
      </c>
      <c r="I291" s="7">
        <v>0</v>
      </c>
      <c r="J291" s="7">
        <v>0</v>
      </c>
      <c r="K291" s="8">
        <f>I291*B291</f>
        <v>0</v>
      </c>
      <c r="L291" s="7">
        <v>0</v>
      </c>
      <c r="M291" s="7">
        <v>0</v>
      </c>
      <c r="N291" s="8">
        <f>L291*B291</f>
        <v>0</v>
      </c>
      <c r="O291" s="7">
        <v>0</v>
      </c>
      <c r="P291" s="7">
        <v>0</v>
      </c>
      <c r="Q291" s="8">
        <f>O291*B291</f>
        <v>0</v>
      </c>
      <c r="R291" s="7">
        <v>0</v>
      </c>
      <c r="S291" s="7">
        <v>0</v>
      </c>
      <c r="T291" s="8">
        <f>R291*B291</f>
        <v>0</v>
      </c>
    </row>
    <row r="292" spans="1:20" x14ac:dyDescent="0.2">
      <c r="A292" s="2" t="s">
        <v>201</v>
      </c>
      <c r="B292" s="8">
        <v>44.100000000000016</v>
      </c>
      <c r="C292" s="7">
        <v>0.38095238095238104</v>
      </c>
      <c r="D292" s="7">
        <v>2.0607577490964788E-2</v>
      </c>
      <c r="E292" s="8">
        <f t="shared" ref="E292:E303" si="15">C292*B292</f>
        <v>16.800000000000011</v>
      </c>
      <c r="F292" s="7">
        <v>0</v>
      </c>
      <c r="G292" s="7">
        <v>0</v>
      </c>
      <c r="H292" s="8">
        <f t="shared" ref="H292:H303" si="16">F292*B292</f>
        <v>0</v>
      </c>
      <c r="I292" s="7">
        <v>0.42857142857142866</v>
      </c>
      <c r="J292" s="7">
        <v>2.318352467733539E-2</v>
      </c>
      <c r="K292" s="8">
        <f t="shared" ref="K292:K303" si="17">I292*B292</f>
        <v>18.900000000000009</v>
      </c>
      <c r="L292" s="7">
        <v>0.14285714285714288</v>
      </c>
      <c r="M292" s="7">
        <v>7.7278415591117951E-3</v>
      </c>
      <c r="N292" s="8">
        <f t="shared" ref="N292:N303" si="18">L292*B292</f>
        <v>6.3000000000000034</v>
      </c>
      <c r="O292" s="7">
        <v>0</v>
      </c>
      <c r="P292" s="7">
        <v>0</v>
      </c>
      <c r="Q292" s="8">
        <f t="shared" ref="Q292:Q303" si="19">O292*B292</f>
        <v>0</v>
      </c>
      <c r="R292" s="7">
        <v>4.761904761904763E-2</v>
      </c>
      <c r="S292" s="7">
        <v>2.5759471863705985E-3</v>
      </c>
      <c r="T292" s="8">
        <f t="shared" ref="T292:T303" si="20">R292*B292</f>
        <v>2.1000000000000014</v>
      </c>
    </row>
    <row r="293" spans="1:20" x14ac:dyDescent="0.2">
      <c r="A293" s="2" t="s">
        <v>10</v>
      </c>
      <c r="B293" s="8">
        <v>233.97000000000008</v>
      </c>
      <c r="C293" s="7">
        <v>0.65625</v>
      </c>
      <c r="D293" s="7">
        <v>4.7767636736258494E-2</v>
      </c>
      <c r="E293" s="8">
        <f t="shared" si="15"/>
        <v>153.54281250000005</v>
      </c>
      <c r="F293" s="7">
        <v>0</v>
      </c>
      <c r="G293" s="7">
        <v>0</v>
      </c>
      <c r="H293" s="8">
        <f t="shared" si="16"/>
        <v>0</v>
      </c>
      <c r="I293" s="7">
        <v>0.28125</v>
      </c>
      <c r="J293" s="7">
        <v>2.0471844315539355E-2</v>
      </c>
      <c r="K293" s="8">
        <f t="shared" si="17"/>
        <v>65.804062500000029</v>
      </c>
      <c r="L293" s="7">
        <v>6.25E-2</v>
      </c>
      <c r="M293" s="7">
        <v>4.5492987367865235E-3</v>
      </c>
      <c r="N293" s="8">
        <f t="shared" si="18"/>
        <v>14.623125000000005</v>
      </c>
      <c r="O293" s="7">
        <v>0</v>
      </c>
      <c r="P293" s="7">
        <v>0</v>
      </c>
      <c r="Q293" s="8">
        <f t="shared" si="19"/>
        <v>0</v>
      </c>
      <c r="R293" s="7">
        <v>0</v>
      </c>
      <c r="S293" s="7">
        <v>0</v>
      </c>
      <c r="T293" s="8">
        <f t="shared" si="20"/>
        <v>0</v>
      </c>
    </row>
    <row r="294" spans="1:20" x14ac:dyDescent="0.2">
      <c r="A294" s="2" t="s">
        <v>11</v>
      </c>
      <c r="B294" s="8">
        <v>539.55999999999995</v>
      </c>
      <c r="C294" s="7">
        <v>0.60271132504560432</v>
      </c>
      <c r="D294" s="7">
        <v>0.11187098487097145</v>
      </c>
      <c r="E294" s="8">
        <f t="shared" si="15"/>
        <v>325.19892254160624</v>
      </c>
      <c r="F294" s="7">
        <v>0</v>
      </c>
      <c r="G294" s="7">
        <v>0</v>
      </c>
      <c r="H294" s="8">
        <f t="shared" si="16"/>
        <v>0</v>
      </c>
      <c r="I294" s="7">
        <v>0.2624054772944609</v>
      </c>
      <c r="J294" s="7">
        <v>4.8705836377385951E-2</v>
      </c>
      <c r="K294" s="8">
        <f t="shared" si="17"/>
        <v>141.5834993289993</v>
      </c>
      <c r="L294" s="7">
        <v>0.10732797068490292</v>
      </c>
      <c r="M294" s="7">
        <v>1.9921453747056003E-2</v>
      </c>
      <c r="N294" s="8">
        <f t="shared" si="18"/>
        <v>57.909879862746216</v>
      </c>
      <c r="O294" s="7">
        <v>2.2147041569900602E-2</v>
      </c>
      <c r="P294" s="7">
        <v>4.1107761700274288E-3</v>
      </c>
      <c r="Q294" s="8">
        <f t="shared" si="19"/>
        <v>11.949657749455568</v>
      </c>
      <c r="R294" s="7">
        <v>5.4081854051317513E-3</v>
      </c>
      <c r="S294" s="7">
        <v>1.0038288688056821E-3</v>
      </c>
      <c r="T294" s="8">
        <f t="shared" si="20"/>
        <v>2.9180405171928876</v>
      </c>
    </row>
    <row r="295" spans="1:20" x14ac:dyDescent="0.2">
      <c r="A295" s="2" t="s">
        <v>12</v>
      </c>
      <c r="B295" s="8">
        <v>227.56000000000003</v>
      </c>
      <c r="C295" s="7">
        <v>0.93309859154929564</v>
      </c>
      <c r="D295" s="7">
        <v>3.9526693942571432E-2</v>
      </c>
      <c r="E295" s="8">
        <f t="shared" si="15"/>
        <v>212.33591549295775</v>
      </c>
      <c r="F295" s="7">
        <v>0</v>
      </c>
      <c r="G295" s="7">
        <v>0</v>
      </c>
      <c r="H295" s="8">
        <f t="shared" si="16"/>
        <v>0</v>
      </c>
      <c r="I295" s="7">
        <v>0</v>
      </c>
      <c r="J295" s="7">
        <v>0</v>
      </c>
      <c r="K295" s="8">
        <f t="shared" si="17"/>
        <v>0</v>
      </c>
      <c r="L295" s="7">
        <v>6.6901408450704219E-2</v>
      </c>
      <c r="M295" s="7">
        <v>2.8339893770145557E-3</v>
      </c>
      <c r="N295" s="8">
        <f t="shared" si="18"/>
        <v>15.224084507042255</v>
      </c>
      <c r="O295" s="7">
        <v>0</v>
      </c>
      <c r="P295" s="7">
        <v>0</v>
      </c>
      <c r="Q295" s="8">
        <f t="shared" si="19"/>
        <v>0</v>
      </c>
      <c r="R295" s="7">
        <v>0</v>
      </c>
      <c r="S295" s="7">
        <v>0</v>
      </c>
      <c r="T295" s="8">
        <f t="shared" si="20"/>
        <v>0</v>
      </c>
    </row>
    <row r="296" spans="1:20" x14ac:dyDescent="0.2">
      <c r="A296" s="2" t="s">
        <v>13</v>
      </c>
      <c r="B296" s="8">
        <v>1273.2899999999979</v>
      </c>
      <c r="C296" s="7">
        <v>0.7291731186125735</v>
      </c>
      <c r="D296" s="7">
        <v>0.17559547337317821</v>
      </c>
      <c r="E296" s="8">
        <f t="shared" si="15"/>
        <v>928.44884019820222</v>
      </c>
      <c r="F296" s="7">
        <v>3.7163208423660575E-2</v>
      </c>
      <c r="G296" s="7">
        <v>8.9494401379407017E-3</v>
      </c>
      <c r="H296" s="8">
        <f t="shared" si="16"/>
        <v>47.319541653762698</v>
      </c>
      <c r="I296" s="7">
        <v>0.19650046454010531</v>
      </c>
      <c r="J296" s="7">
        <v>4.7320164729361458E-2</v>
      </c>
      <c r="K296" s="8">
        <f t="shared" si="17"/>
        <v>250.20207649427027</v>
      </c>
      <c r="L296" s="7">
        <v>2.7872406317745436E-2</v>
      </c>
      <c r="M296" s="7">
        <v>6.7120801034555259E-3</v>
      </c>
      <c r="N296" s="8">
        <f t="shared" si="18"/>
        <v>35.489656240322027</v>
      </c>
      <c r="O296" s="7">
        <v>0</v>
      </c>
      <c r="P296" s="7">
        <v>0</v>
      </c>
      <c r="Q296" s="8">
        <f t="shared" si="19"/>
        <v>0</v>
      </c>
      <c r="R296" s="7">
        <v>9.2908021059151438E-3</v>
      </c>
      <c r="S296" s="7">
        <v>2.2373600344851754E-3</v>
      </c>
      <c r="T296" s="8">
        <f t="shared" si="20"/>
        <v>11.829885413440675</v>
      </c>
    </row>
    <row r="297" spans="1:20" x14ac:dyDescent="0.2">
      <c r="A297" s="2" t="s">
        <v>14</v>
      </c>
      <c r="B297" s="8">
        <v>777.76000000000067</v>
      </c>
      <c r="C297" s="7">
        <v>0.93660746162084973</v>
      </c>
      <c r="D297" s="7">
        <v>6.2608791631676791E-2</v>
      </c>
      <c r="E297" s="8">
        <f t="shared" si="15"/>
        <v>728.45581935023267</v>
      </c>
      <c r="F297" s="7">
        <v>0</v>
      </c>
      <c r="G297" s="7">
        <v>0</v>
      </c>
      <c r="H297" s="8">
        <f t="shared" si="16"/>
        <v>0</v>
      </c>
      <c r="I297" s="7">
        <v>1.8587111745805081E-2</v>
      </c>
      <c r="J297" s="7">
        <v>1.242480605817434E-3</v>
      </c>
      <c r="K297" s="8">
        <f t="shared" si="17"/>
        <v>14.456312031417372</v>
      </c>
      <c r="L297" s="7">
        <v>2.621831488754018E-2</v>
      </c>
      <c r="M297" s="7">
        <v>1.7525986936800541E-3</v>
      </c>
      <c r="N297" s="8">
        <f t="shared" si="18"/>
        <v>20.39155658693327</v>
      </c>
      <c r="O297" s="7">
        <v>1.8587111745805081E-2</v>
      </c>
      <c r="P297" s="7">
        <v>1.242480605817434E-3</v>
      </c>
      <c r="Q297" s="8">
        <f t="shared" si="19"/>
        <v>14.456312031417372</v>
      </c>
      <c r="R297" s="7">
        <v>0</v>
      </c>
      <c r="S297" s="7">
        <v>0</v>
      </c>
      <c r="T297" s="8">
        <f t="shared" si="20"/>
        <v>0</v>
      </c>
    </row>
    <row r="298" spans="1:20" x14ac:dyDescent="0.2">
      <c r="A298" s="2" t="s">
        <v>22</v>
      </c>
      <c r="B298" s="8">
        <v>82.569999999999965</v>
      </c>
      <c r="C298" s="7">
        <v>0.85769641152355836</v>
      </c>
      <c r="D298" s="7">
        <v>2.2780799871128049E-2</v>
      </c>
      <c r="E298" s="8">
        <f t="shared" si="15"/>
        <v>70.819992699500176</v>
      </c>
      <c r="F298" s="7">
        <v>0</v>
      </c>
      <c r="G298" s="7">
        <v>0</v>
      </c>
      <c r="H298" s="8">
        <f t="shared" si="16"/>
        <v>0</v>
      </c>
      <c r="I298" s="7">
        <v>0.14230358847644192</v>
      </c>
      <c r="J298" s="7">
        <v>3.7796468849236233E-3</v>
      </c>
      <c r="K298" s="8">
        <f t="shared" si="17"/>
        <v>11.750007300499805</v>
      </c>
      <c r="L298" s="7">
        <v>0</v>
      </c>
      <c r="M298" s="7">
        <v>0</v>
      </c>
      <c r="N298" s="8">
        <f t="shared" si="18"/>
        <v>0</v>
      </c>
      <c r="O298" s="7">
        <v>0</v>
      </c>
      <c r="P298" s="7">
        <v>0</v>
      </c>
      <c r="Q298" s="8">
        <f t="shared" si="19"/>
        <v>0</v>
      </c>
      <c r="R298" s="7">
        <v>0</v>
      </c>
      <c r="S298" s="7">
        <v>0</v>
      </c>
      <c r="T298" s="8">
        <f t="shared" si="20"/>
        <v>0</v>
      </c>
    </row>
    <row r="299" spans="1:20" x14ac:dyDescent="0.2">
      <c r="A299" s="2" t="s">
        <v>16</v>
      </c>
      <c r="B299" s="8">
        <v>171.48000000000002</v>
      </c>
      <c r="C299" s="7">
        <v>0.87426710097719862</v>
      </c>
      <c r="D299" s="7">
        <v>2.4020297330232851E-2</v>
      </c>
      <c r="E299" s="8">
        <f t="shared" si="15"/>
        <v>149.91932247557003</v>
      </c>
      <c r="F299" s="7">
        <v>0</v>
      </c>
      <c r="G299" s="7">
        <v>0</v>
      </c>
      <c r="H299" s="8">
        <f t="shared" si="16"/>
        <v>0</v>
      </c>
      <c r="I299" s="7">
        <v>6.2866449511400635E-2</v>
      </c>
      <c r="J299" s="7">
        <v>1.7272419466225555E-3</v>
      </c>
      <c r="K299" s="8">
        <f t="shared" si="17"/>
        <v>10.780338762214981</v>
      </c>
      <c r="L299" s="7">
        <v>0</v>
      </c>
      <c r="M299" s="7">
        <v>0</v>
      </c>
      <c r="N299" s="8">
        <f t="shared" si="18"/>
        <v>0</v>
      </c>
      <c r="O299" s="7">
        <v>6.2866449511400635E-2</v>
      </c>
      <c r="P299" s="7">
        <v>1.7272419466225555E-3</v>
      </c>
      <c r="Q299" s="8">
        <f t="shared" si="19"/>
        <v>10.780338762214981</v>
      </c>
      <c r="R299" s="7">
        <v>0</v>
      </c>
      <c r="S299" s="7">
        <v>0</v>
      </c>
      <c r="T299" s="8">
        <f t="shared" si="20"/>
        <v>0</v>
      </c>
    </row>
    <row r="300" spans="1:20" x14ac:dyDescent="0.2">
      <c r="A300" s="2" t="s">
        <v>17</v>
      </c>
      <c r="B300" s="8">
        <v>248.14000000000001</v>
      </c>
      <c r="C300" s="7">
        <v>0.92105263157894723</v>
      </c>
      <c r="D300" s="7">
        <v>0.11135340891632721</v>
      </c>
      <c r="E300" s="8">
        <f t="shared" si="15"/>
        <v>228.54999999999998</v>
      </c>
      <c r="F300" s="7">
        <v>0</v>
      </c>
      <c r="G300" s="7">
        <v>0</v>
      </c>
      <c r="H300" s="8">
        <f t="shared" si="16"/>
        <v>0</v>
      </c>
      <c r="I300" s="7">
        <v>2.6315789473684199E-2</v>
      </c>
      <c r="J300" s="7">
        <v>3.1815259690379186E-3</v>
      </c>
      <c r="K300" s="8">
        <f t="shared" si="17"/>
        <v>6.5299999999999976</v>
      </c>
      <c r="L300" s="7">
        <v>5.2631578947368397E-2</v>
      </c>
      <c r="M300" s="7">
        <v>6.3630519380758373E-3</v>
      </c>
      <c r="N300" s="8">
        <f t="shared" si="18"/>
        <v>13.059999999999995</v>
      </c>
      <c r="O300" s="7">
        <v>0</v>
      </c>
      <c r="P300" s="7">
        <v>0</v>
      </c>
      <c r="Q300" s="8">
        <f t="shared" si="19"/>
        <v>0</v>
      </c>
      <c r="R300" s="7">
        <v>0</v>
      </c>
      <c r="S300" s="7">
        <v>0</v>
      </c>
      <c r="T300" s="8">
        <f t="shared" si="20"/>
        <v>0</v>
      </c>
    </row>
    <row r="301" spans="1:20" x14ac:dyDescent="0.2">
      <c r="A301" s="2" t="s">
        <v>18</v>
      </c>
      <c r="B301" s="8">
        <v>33</v>
      </c>
      <c r="C301" s="7">
        <v>0.95454545454545459</v>
      </c>
      <c r="D301" s="7">
        <v>1.6225334970086502E-2</v>
      </c>
      <c r="E301" s="8">
        <f t="shared" si="15"/>
        <v>31.5</v>
      </c>
      <c r="F301" s="7">
        <v>0</v>
      </c>
      <c r="G301" s="7">
        <v>0</v>
      </c>
      <c r="H301" s="8">
        <f t="shared" si="16"/>
        <v>0</v>
      </c>
      <c r="I301" s="7">
        <v>0</v>
      </c>
      <c r="J301" s="7">
        <v>0</v>
      </c>
      <c r="K301" s="8">
        <f t="shared" si="17"/>
        <v>0</v>
      </c>
      <c r="L301" s="7">
        <v>0</v>
      </c>
      <c r="M301" s="7">
        <v>0</v>
      </c>
      <c r="N301" s="8">
        <f t="shared" si="18"/>
        <v>0</v>
      </c>
      <c r="O301" s="7">
        <v>0</v>
      </c>
      <c r="P301" s="7">
        <v>0</v>
      </c>
      <c r="Q301" s="8">
        <f t="shared" si="19"/>
        <v>0</v>
      </c>
      <c r="R301" s="7">
        <v>4.5454545454545435E-2</v>
      </c>
      <c r="S301" s="7">
        <v>7.7263499857554725E-4</v>
      </c>
      <c r="T301" s="8">
        <f t="shared" si="20"/>
        <v>1.4999999999999993</v>
      </c>
    </row>
    <row r="302" spans="1:20" x14ac:dyDescent="0.2">
      <c r="A302" s="2" t="s">
        <v>19</v>
      </c>
      <c r="B302" s="8">
        <v>239.95999999999992</v>
      </c>
      <c r="C302" s="7">
        <v>0.17749662203660485</v>
      </c>
      <c r="D302" s="7">
        <v>1.7242587999099085E-2</v>
      </c>
      <c r="E302" s="8">
        <f t="shared" si="15"/>
        <v>42.592089423903687</v>
      </c>
      <c r="F302" s="7">
        <v>0.14595872742906277</v>
      </c>
      <c r="G302" s="7">
        <v>1.4178896325210719E-2</v>
      </c>
      <c r="H302" s="8">
        <f t="shared" si="16"/>
        <v>35.024256233877892</v>
      </c>
      <c r="I302" s="7">
        <v>0.27416779265446506</v>
      </c>
      <c r="J302" s="7">
        <v>2.663353385051153E-2</v>
      </c>
      <c r="K302" s="8">
        <f t="shared" si="17"/>
        <v>65.789303525365412</v>
      </c>
      <c r="L302" s="7">
        <v>6.4104532612701146E-2</v>
      </c>
      <c r="M302" s="7">
        <v>6.2273187626504046E-3</v>
      </c>
      <c r="N302" s="8">
        <f t="shared" si="18"/>
        <v>15.382523645743762</v>
      </c>
      <c r="O302" s="7">
        <v>0</v>
      </c>
      <c r="P302" s="7">
        <v>0</v>
      </c>
      <c r="Q302" s="8">
        <f t="shared" si="19"/>
        <v>0</v>
      </c>
      <c r="R302" s="7">
        <v>0.33827232526716622</v>
      </c>
      <c r="S302" s="7">
        <v>3.2860852613161934E-2</v>
      </c>
      <c r="T302" s="8">
        <f t="shared" si="20"/>
        <v>81.171827171109186</v>
      </c>
    </row>
    <row r="303" spans="1:20" ht="21.75" customHeight="1" x14ac:dyDescent="0.2">
      <c r="A303" s="3" t="s">
        <v>20</v>
      </c>
      <c r="B303" s="8">
        <v>104.02000000000004</v>
      </c>
      <c r="C303" s="7">
        <v>0.57142857142857117</v>
      </c>
      <c r="D303" s="7">
        <v>1.8030138731237867E-2</v>
      </c>
      <c r="E303" s="8">
        <f t="shared" si="15"/>
        <v>59.44</v>
      </c>
      <c r="F303" s="7">
        <v>0.14285714285714279</v>
      </c>
      <c r="G303" s="7">
        <v>4.5075346828094666E-3</v>
      </c>
      <c r="H303" s="8">
        <f t="shared" si="16"/>
        <v>14.86</v>
      </c>
      <c r="I303" s="7">
        <v>7.1428571428571397E-2</v>
      </c>
      <c r="J303" s="7">
        <v>2.2537673414047333E-3</v>
      </c>
      <c r="K303" s="8">
        <f t="shared" si="17"/>
        <v>7.43</v>
      </c>
      <c r="L303" s="7">
        <v>0.14285714285714279</v>
      </c>
      <c r="M303" s="7">
        <v>4.5075346828094666E-3</v>
      </c>
      <c r="N303" s="8">
        <f t="shared" si="18"/>
        <v>14.86</v>
      </c>
      <c r="O303" s="7">
        <v>7.1428571428571397E-2</v>
      </c>
      <c r="P303" s="7">
        <v>2.2537673414047333E-3</v>
      </c>
      <c r="Q303" s="8">
        <f t="shared" si="19"/>
        <v>7.43</v>
      </c>
      <c r="R303" s="7">
        <v>0</v>
      </c>
      <c r="S303" s="7">
        <v>0</v>
      </c>
      <c r="T303" s="8">
        <f t="shared" si="20"/>
        <v>0</v>
      </c>
    </row>
    <row r="304" spans="1:20" x14ac:dyDescent="0.2">
      <c r="B304" s="53">
        <f>SUM(B291:B303)</f>
        <v>4027.4099999999985</v>
      </c>
    </row>
    <row r="306" spans="1:19" x14ac:dyDescent="0.2">
      <c r="S306" s="63"/>
    </row>
    <row r="308" spans="1:19" x14ac:dyDescent="0.2">
      <c r="J308" s="64"/>
      <c r="K308" s="64"/>
      <c r="L308" s="64"/>
      <c r="M308" s="64"/>
    </row>
    <row r="309" spans="1:19" ht="15.75" customHeight="1" x14ac:dyDescent="0.2">
      <c r="A309" s="129"/>
      <c r="B309" s="119" t="s">
        <v>79</v>
      </c>
      <c r="C309" s="120"/>
      <c r="D309" s="120"/>
      <c r="E309" s="120"/>
      <c r="F309" s="120"/>
      <c r="G309" s="121"/>
      <c r="H309" s="33"/>
      <c r="J309" s="65"/>
      <c r="K309" s="65"/>
      <c r="L309" s="65"/>
      <c r="M309" s="64"/>
    </row>
    <row r="310" spans="1:19" x14ac:dyDescent="0.2">
      <c r="A310" s="131"/>
      <c r="B310" s="3" t="s">
        <v>74</v>
      </c>
      <c r="C310" s="3" t="s">
        <v>75</v>
      </c>
      <c r="D310" s="3" t="s">
        <v>76</v>
      </c>
      <c r="E310" s="3" t="s">
        <v>77</v>
      </c>
      <c r="F310" s="3" t="s">
        <v>78</v>
      </c>
      <c r="G310" s="3" t="s">
        <v>24</v>
      </c>
      <c r="H310" s="33"/>
      <c r="J310" s="65"/>
      <c r="K310" s="66"/>
      <c r="L310" s="66"/>
      <c r="M310" s="64"/>
    </row>
    <row r="311" spans="1:19" x14ac:dyDescent="0.2">
      <c r="A311" s="3" t="s">
        <v>37</v>
      </c>
      <c r="B311" s="7">
        <v>0.68448450479018719</v>
      </c>
      <c r="C311" s="7">
        <v>2.7635871145960892E-2</v>
      </c>
      <c r="D311" s="7">
        <v>0.1784995666979399</v>
      </c>
      <c r="E311" s="7">
        <v>6.0595167600640168E-2</v>
      </c>
      <c r="F311" s="7">
        <v>9.3342660638721514E-3</v>
      </c>
      <c r="G311" s="7">
        <v>3.9450623701398936E-2</v>
      </c>
      <c r="H311" s="33"/>
      <c r="J311" s="67"/>
      <c r="K311" s="68"/>
      <c r="L311" s="68"/>
      <c r="M311" s="64"/>
    </row>
    <row r="312" spans="1:19" ht="25.5" x14ac:dyDescent="0.2">
      <c r="A312" s="3" t="s">
        <v>25</v>
      </c>
      <c r="B312" s="8">
        <f>B311*$B$304</f>
        <v>2756.6997394370469</v>
      </c>
      <c r="C312" s="8">
        <f t="shared" ref="C312:G312" si="21">C311*$B$304</f>
        <v>111.30098381195431</v>
      </c>
      <c r="D312" s="8">
        <f t="shared" si="21"/>
        <v>718.89093991494985</v>
      </c>
      <c r="E312" s="8">
        <f t="shared" si="21"/>
        <v>244.04158394649411</v>
      </c>
      <c r="F312" s="8">
        <f t="shared" si="21"/>
        <v>37.592916488299331</v>
      </c>
      <c r="G312" s="8">
        <f t="shared" si="21"/>
        <v>158.88383640125102</v>
      </c>
      <c r="J312" s="64"/>
      <c r="K312" s="64"/>
      <c r="L312" s="64"/>
      <c r="M312" s="64"/>
    </row>
    <row r="327" spans="1:36" ht="15.75" customHeight="1" x14ac:dyDescent="0.2">
      <c r="A327" s="114" t="s">
        <v>7</v>
      </c>
      <c r="B327" s="119" t="s">
        <v>140</v>
      </c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33"/>
    </row>
    <row r="328" spans="1:36" ht="15" customHeight="1" x14ac:dyDescent="0.2">
      <c r="A328" s="117"/>
      <c r="B328" s="119" t="s">
        <v>0</v>
      </c>
      <c r="C328" s="120"/>
      <c r="D328" s="120"/>
      <c r="E328" s="120"/>
      <c r="F328" s="120"/>
      <c r="G328" s="121"/>
      <c r="H328" s="119" t="s">
        <v>1</v>
      </c>
      <c r="I328" s="120"/>
      <c r="J328" s="120"/>
      <c r="K328" s="120"/>
      <c r="L328" s="120"/>
      <c r="M328" s="120"/>
      <c r="N328" s="120"/>
      <c r="O328" s="121"/>
      <c r="P328" s="119" t="s">
        <v>2</v>
      </c>
      <c r="Q328" s="121"/>
      <c r="R328" s="119" t="s">
        <v>3</v>
      </c>
      <c r="S328" s="121"/>
      <c r="T328" s="119" t="s">
        <v>4</v>
      </c>
      <c r="U328" s="120"/>
      <c r="V328" s="120"/>
      <c r="W328" s="121"/>
      <c r="X328" s="119" t="s">
        <v>5</v>
      </c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1"/>
      <c r="AJ328" s="33"/>
    </row>
    <row r="329" spans="1:36" ht="15" customHeight="1" x14ac:dyDescent="0.2">
      <c r="A329" s="117"/>
      <c r="B329" s="119" t="s">
        <v>74</v>
      </c>
      <c r="C329" s="121"/>
      <c r="D329" s="119" t="s">
        <v>77</v>
      </c>
      <c r="E329" s="121"/>
      <c r="F329" s="119" t="s">
        <v>78</v>
      </c>
      <c r="G329" s="121"/>
      <c r="H329" s="119" t="s">
        <v>74</v>
      </c>
      <c r="I329" s="121"/>
      <c r="J329" s="119" t="s">
        <v>75</v>
      </c>
      <c r="K329" s="121"/>
      <c r="L329" s="119" t="s">
        <v>76</v>
      </c>
      <c r="M329" s="121"/>
      <c r="N329" s="119" t="s">
        <v>24</v>
      </c>
      <c r="O329" s="121"/>
      <c r="P329" s="119" t="s">
        <v>74</v>
      </c>
      <c r="Q329" s="121"/>
      <c r="R329" s="119" t="s">
        <v>74</v>
      </c>
      <c r="S329" s="121"/>
      <c r="T329" s="119" t="s">
        <v>74</v>
      </c>
      <c r="U329" s="121"/>
      <c r="V329" s="119" t="s">
        <v>76</v>
      </c>
      <c r="W329" s="121"/>
      <c r="X329" s="119" t="s">
        <v>74</v>
      </c>
      <c r="Y329" s="121"/>
      <c r="Z329" s="119" t="s">
        <v>75</v>
      </c>
      <c r="AA329" s="121"/>
      <c r="AB329" s="119" t="s">
        <v>76</v>
      </c>
      <c r="AC329" s="121"/>
      <c r="AD329" s="119" t="s">
        <v>77</v>
      </c>
      <c r="AE329" s="121"/>
      <c r="AF329" s="119" t="s">
        <v>78</v>
      </c>
      <c r="AG329" s="121"/>
      <c r="AH329" s="119" t="s">
        <v>24</v>
      </c>
      <c r="AI329" s="121"/>
      <c r="AJ329" s="33"/>
    </row>
    <row r="330" spans="1:36" ht="47.25" customHeight="1" x14ac:dyDescent="0.2">
      <c r="A330" s="115"/>
      <c r="B330" s="3" t="s">
        <v>6</v>
      </c>
      <c r="C330" s="3" t="s">
        <v>21</v>
      </c>
      <c r="D330" s="3" t="s">
        <v>6</v>
      </c>
      <c r="E330" s="3" t="s">
        <v>21</v>
      </c>
      <c r="F330" s="3" t="s">
        <v>6</v>
      </c>
      <c r="G330" s="3" t="s">
        <v>21</v>
      </c>
      <c r="H330" s="3" t="s">
        <v>6</v>
      </c>
      <c r="I330" s="3" t="s">
        <v>21</v>
      </c>
      <c r="J330" s="3" t="s">
        <v>6</v>
      </c>
      <c r="K330" s="3" t="s">
        <v>21</v>
      </c>
      <c r="L330" s="3" t="s">
        <v>6</v>
      </c>
      <c r="M330" s="3" t="s">
        <v>21</v>
      </c>
      <c r="N330" s="3" t="s">
        <v>6</v>
      </c>
      <c r="O330" s="3" t="s">
        <v>21</v>
      </c>
      <c r="P330" s="3" t="s">
        <v>6</v>
      </c>
      <c r="Q330" s="3" t="s">
        <v>21</v>
      </c>
      <c r="R330" s="3" t="s">
        <v>6</v>
      </c>
      <c r="S330" s="3" t="s">
        <v>21</v>
      </c>
      <c r="T330" s="3" t="s">
        <v>6</v>
      </c>
      <c r="U330" s="3" t="s">
        <v>21</v>
      </c>
      <c r="V330" s="3" t="s">
        <v>6</v>
      </c>
      <c r="W330" s="3" t="s">
        <v>21</v>
      </c>
      <c r="X330" s="3" t="s">
        <v>6</v>
      </c>
      <c r="Y330" s="3" t="s">
        <v>21</v>
      </c>
      <c r="Z330" s="3" t="s">
        <v>6</v>
      </c>
      <c r="AA330" s="3" t="s">
        <v>21</v>
      </c>
      <c r="AB330" s="3" t="s">
        <v>6</v>
      </c>
      <c r="AC330" s="3" t="s">
        <v>21</v>
      </c>
      <c r="AD330" s="3" t="s">
        <v>6</v>
      </c>
      <c r="AE330" s="3" t="s">
        <v>21</v>
      </c>
      <c r="AF330" s="3" t="s">
        <v>6</v>
      </c>
      <c r="AG330" s="3" t="s">
        <v>21</v>
      </c>
      <c r="AH330" s="3" t="s">
        <v>6</v>
      </c>
      <c r="AI330" s="3" t="s">
        <v>21</v>
      </c>
      <c r="AJ330" s="33"/>
    </row>
    <row r="331" spans="1:36" x14ac:dyDescent="0.2">
      <c r="A331" s="2" t="s">
        <v>8</v>
      </c>
      <c r="B331" s="7">
        <v>1</v>
      </c>
      <c r="C331" s="7">
        <v>1.3483823141163989E-2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1</v>
      </c>
      <c r="Y331" s="7">
        <v>3.3709557852909977E-3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33"/>
    </row>
    <row r="332" spans="1:36" x14ac:dyDescent="0.2">
      <c r="A332" s="2" t="s">
        <v>201</v>
      </c>
      <c r="B332" s="7">
        <v>0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1</v>
      </c>
      <c r="I332" s="7">
        <v>7.7278415591117951E-3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0.27777777777777773</v>
      </c>
      <c r="Y332" s="7">
        <v>1.2879735931852992E-2</v>
      </c>
      <c r="Z332" s="7">
        <v>0</v>
      </c>
      <c r="AA332" s="7">
        <v>0</v>
      </c>
      <c r="AB332" s="7">
        <v>0.5</v>
      </c>
      <c r="AC332" s="7">
        <v>2.318352467733539E-2</v>
      </c>
      <c r="AD332" s="7">
        <v>0.16666666666666663</v>
      </c>
      <c r="AE332" s="7">
        <v>7.7278415591117951E-3</v>
      </c>
      <c r="AF332" s="7">
        <v>0</v>
      </c>
      <c r="AG332" s="7">
        <v>0</v>
      </c>
      <c r="AH332" s="7">
        <v>5.5555555555555552E-2</v>
      </c>
      <c r="AI332" s="7">
        <v>2.5759471863705985E-3</v>
      </c>
      <c r="AJ332" s="33"/>
    </row>
    <row r="333" spans="1:36" x14ac:dyDescent="0.2">
      <c r="A333" s="2" t="s">
        <v>10</v>
      </c>
      <c r="B333" s="7">
        <v>0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0.91666666666666652</v>
      </c>
      <c r="I333" s="7">
        <v>2.5021143052325879E-2</v>
      </c>
      <c r="J333" s="7">
        <v>0</v>
      </c>
      <c r="K333" s="7">
        <v>0</v>
      </c>
      <c r="L333" s="7">
        <v>8.3333333333333315E-2</v>
      </c>
      <c r="M333" s="7">
        <v>2.2746493683932618E-3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0.5</v>
      </c>
      <c r="Y333" s="7">
        <v>2.2746493683932618E-2</v>
      </c>
      <c r="Z333" s="7">
        <v>0</v>
      </c>
      <c r="AA333" s="7">
        <v>0</v>
      </c>
      <c r="AB333" s="7">
        <v>0.4</v>
      </c>
      <c r="AC333" s="7">
        <v>1.8197194947146094E-2</v>
      </c>
      <c r="AD333" s="7">
        <v>0.1</v>
      </c>
      <c r="AE333" s="7">
        <v>4.5492987367865235E-3</v>
      </c>
      <c r="AF333" s="7">
        <v>0</v>
      </c>
      <c r="AG333" s="7">
        <v>0</v>
      </c>
      <c r="AH333" s="7">
        <v>0</v>
      </c>
      <c r="AI333" s="7">
        <v>0</v>
      </c>
      <c r="AJ333" s="33"/>
    </row>
    <row r="334" spans="1:36" x14ac:dyDescent="0.2">
      <c r="A334" s="2" t="s">
        <v>11</v>
      </c>
      <c r="B334" s="7">
        <v>0.96844877273178964</v>
      </c>
      <c r="C334" s="7">
        <v>5.8144512576200749E-2</v>
      </c>
      <c r="D334" s="7">
        <v>0</v>
      </c>
      <c r="E334" s="7">
        <v>0</v>
      </c>
      <c r="F334" s="7">
        <v>3.1551227268210268E-2</v>
      </c>
      <c r="G334" s="7">
        <v>1.8942981625307818E-3</v>
      </c>
      <c r="H334" s="7">
        <v>0.92449464922711044</v>
      </c>
      <c r="I334" s="7">
        <v>2.3193965690829651E-2</v>
      </c>
      <c r="J334" s="7">
        <v>0</v>
      </c>
      <c r="K334" s="7">
        <v>0</v>
      </c>
      <c r="L334" s="7">
        <v>7.5505350772889404E-2</v>
      </c>
      <c r="M334" s="7">
        <v>1.8942981625307818E-3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0.30384895129807488</v>
      </c>
      <c r="Y334" s="7">
        <v>3.0532506603941034E-2</v>
      </c>
      <c r="Z334" s="7">
        <v>0</v>
      </c>
      <c r="AA334" s="7">
        <v>0</v>
      </c>
      <c r="AB334" s="7">
        <v>0.46585224658225605</v>
      </c>
      <c r="AC334" s="7">
        <v>4.6811538214855168E-2</v>
      </c>
      <c r="AD334" s="7">
        <v>0.19825142127684842</v>
      </c>
      <c r="AE334" s="7">
        <v>1.9921453747056003E-2</v>
      </c>
      <c r="AF334" s="7">
        <v>2.2057622942302842E-2</v>
      </c>
      <c r="AG334" s="7">
        <v>2.216478007496647E-3</v>
      </c>
      <c r="AH334" s="7">
        <v>9.989757900518044E-3</v>
      </c>
      <c r="AI334" s="7">
        <v>1.0038288688056821E-3</v>
      </c>
      <c r="AJ334" s="33"/>
    </row>
    <row r="335" spans="1:36" x14ac:dyDescent="0.2">
      <c r="A335" s="2" t="s">
        <v>12</v>
      </c>
      <c r="B335" s="7">
        <v>1</v>
      </c>
      <c r="C335" s="7">
        <v>2.1888839004046631E-2</v>
      </c>
      <c r="D335" s="7">
        <v>0</v>
      </c>
      <c r="E335" s="7">
        <v>0</v>
      </c>
      <c r="F335" s="7">
        <v>0</v>
      </c>
      <c r="G335" s="7">
        <v>0</v>
      </c>
      <c r="H335" s="7">
        <v>1</v>
      </c>
      <c r="I335" s="7">
        <v>1.3386870873002965E-2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0.6</v>
      </c>
      <c r="Y335" s="7">
        <v>4.2509840655218329E-3</v>
      </c>
      <c r="Z335" s="7">
        <v>0</v>
      </c>
      <c r="AA335" s="7">
        <v>0</v>
      </c>
      <c r="AB335" s="7">
        <v>0</v>
      </c>
      <c r="AC335" s="7">
        <v>0</v>
      </c>
      <c r="AD335" s="7">
        <v>0.4</v>
      </c>
      <c r="AE335" s="7">
        <v>2.8339893770145557E-3</v>
      </c>
      <c r="AF335" s="7">
        <v>0</v>
      </c>
      <c r="AG335" s="7">
        <v>0</v>
      </c>
      <c r="AH335" s="7">
        <v>0</v>
      </c>
      <c r="AI335" s="7">
        <v>0</v>
      </c>
      <c r="AJ335" s="33"/>
    </row>
    <row r="336" spans="1:36" x14ac:dyDescent="0.2">
      <c r="A336" s="2" t="s">
        <v>13</v>
      </c>
      <c r="B336" s="7">
        <v>0.97088693297224116</v>
      </c>
      <c r="C336" s="7">
        <v>5.3472904824195693E-2</v>
      </c>
      <c r="D336" s="7">
        <v>0</v>
      </c>
      <c r="E336" s="7">
        <v>0</v>
      </c>
      <c r="F336" s="7">
        <v>0</v>
      </c>
      <c r="G336" s="7">
        <v>0</v>
      </c>
      <c r="H336" s="7">
        <v>0.88919667590027696</v>
      </c>
      <c r="I336" s="7">
        <v>0.1077288856604612</v>
      </c>
      <c r="J336" s="7">
        <v>1.8467220683287166E-2</v>
      </c>
      <c r="K336" s="7">
        <v>2.2373600344851754E-3</v>
      </c>
      <c r="L336" s="7">
        <v>7.3868882733148664E-2</v>
      </c>
      <c r="M336" s="7">
        <v>8.9494401379407017E-3</v>
      </c>
      <c r="N336" s="7">
        <v>1.8467220683287166E-2</v>
      </c>
      <c r="O336" s="7">
        <v>2.2373600344851754E-3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1</v>
      </c>
      <c r="W336" s="7">
        <v>4.4747200689703509E-3</v>
      </c>
      <c r="X336" s="7">
        <v>0.23945409429280398</v>
      </c>
      <c r="Y336" s="7">
        <v>1.4393682888521296E-2</v>
      </c>
      <c r="Z336" s="7">
        <v>0.11166253101736973</v>
      </c>
      <c r="AA336" s="7">
        <v>6.7120801034555259E-3</v>
      </c>
      <c r="AB336" s="7">
        <v>0.53722084367245659</v>
      </c>
      <c r="AC336" s="7">
        <v>3.2292563164402696E-2</v>
      </c>
      <c r="AD336" s="7">
        <v>0.11166253101736973</v>
      </c>
      <c r="AE336" s="7">
        <v>6.7120801034555259E-3</v>
      </c>
      <c r="AF336" s="7">
        <v>0</v>
      </c>
      <c r="AG336" s="7">
        <v>0</v>
      </c>
      <c r="AH336" s="7">
        <v>0</v>
      </c>
      <c r="AI336" s="7">
        <v>0</v>
      </c>
      <c r="AJ336" s="33"/>
    </row>
    <row r="337" spans="1:36" x14ac:dyDescent="0.2">
      <c r="A337" s="2" t="s">
        <v>14</v>
      </c>
      <c r="B337" s="7">
        <v>0.94380986643881826</v>
      </c>
      <c r="C337" s="7">
        <v>6.2608791631676791E-2</v>
      </c>
      <c r="D337" s="7">
        <v>1.8730044520393951E-2</v>
      </c>
      <c r="E337" s="7">
        <v>1.242480605817434E-3</v>
      </c>
      <c r="F337" s="7">
        <v>1.8730044520393951E-2</v>
      </c>
      <c r="G337" s="7">
        <v>1.242480605817434E-3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1</v>
      </c>
      <c r="AE337" s="7">
        <v>5.1011808786262001E-4</v>
      </c>
      <c r="AF337" s="7">
        <v>0</v>
      </c>
      <c r="AG337" s="7">
        <v>0</v>
      </c>
      <c r="AH337" s="7">
        <v>0</v>
      </c>
      <c r="AI337" s="7">
        <v>0</v>
      </c>
      <c r="AJ337" s="33"/>
    </row>
    <row r="338" spans="1:36" x14ac:dyDescent="0.2">
      <c r="A338" s="2" t="s">
        <v>22</v>
      </c>
      <c r="B338" s="7">
        <v>1</v>
      </c>
      <c r="C338" s="7">
        <v>1.4584604278130693E-2</v>
      </c>
      <c r="D338" s="7">
        <v>0</v>
      </c>
      <c r="E338" s="7">
        <v>0</v>
      </c>
      <c r="F338" s="7">
        <v>0</v>
      </c>
      <c r="G338" s="7">
        <v>0</v>
      </c>
      <c r="H338" s="7">
        <v>1</v>
      </c>
      <c r="I338" s="7">
        <v>5.8544254235695422E-3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0.3825536062378167</v>
      </c>
      <c r="Y338" s="7">
        <v>2.3417701694278168E-3</v>
      </c>
      <c r="Z338" s="7">
        <v>0</v>
      </c>
      <c r="AA338" s="7">
        <v>0</v>
      </c>
      <c r="AB338" s="7">
        <v>0.61744639376218324</v>
      </c>
      <c r="AC338" s="7">
        <v>3.7796468849236233E-3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33"/>
    </row>
    <row r="339" spans="1:36" x14ac:dyDescent="0.2">
      <c r="A339" s="2" t="s">
        <v>16</v>
      </c>
      <c r="B339" s="7">
        <v>1</v>
      </c>
      <c r="C339" s="7">
        <v>2.2454145306093222E-2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0.31194295900178254</v>
      </c>
      <c r="Y339" s="7">
        <v>1.5661520241396227E-3</v>
      </c>
      <c r="Z339" s="7">
        <v>0</v>
      </c>
      <c r="AA339" s="7">
        <v>0</v>
      </c>
      <c r="AB339" s="7">
        <v>0.34402852049910876</v>
      </c>
      <c r="AC339" s="7">
        <v>1.7272419466225555E-3</v>
      </c>
      <c r="AD339" s="7">
        <v>0</v>
      </c>
      <c r="AE339" s="7">
        <v>0</v>
      </c>
      <c r="AF339" s="7">
        <v>0.34402852049910876</v>
      </c>
      <c r="AG339" s="7">
        <v>1.7272419466225555E-3</v>
      </c>
      <c r="AH339" s="7">
        <v>0</v>
      </c>
      <c r="AI339" s="7">
        <v>0</v>
      </c>
      <c r="AJ339" s="33"/>
    </row>
    <row r="340" spans="1:36" x14ac:dyDescent="0.2">
      <c r="A340" s="2" t="s">
        <v>17</v>
      </c>
      <c r="B340" s="7">
        <v>1</v>
      </c>
      <c r="C340" s="7">
        <v>0.11135340891632721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0.33333333333333326</v>
      </c>
      <c r="AC340" s="7">
        <v>3.1815259690379186E-3</v>
      </c>
      <c r="AD340" s="7">
        <v>0.66666666666666652</v>
      </c>
      <c r="AE340" s="7">
        <v>6.3630519380758373E-3</v>
      </c>
      <c r="AF340" s="7">
        <v>0</v>
      </c>
      <c r="AG340" s="7">
        <v>0</v>
      </c>
      <c r="AH340" s="7">
        <v>0</v>
      </c>
      <c r="AI340" s="7">
        <v>0</v>
      </c>
      <c r="AJ340" s="33"/>
    </row>
    <row r="341" spans="1:36" x14ac:dyDescent="0.2">
      <c r="A341" s="2" t="s">
        <v>18</v>
      </c>
      <c r="B341" s="7">
        <v>1</v>
      </c>
      <c r="C341" s="7">
        <v>1.3134794975784308E-2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0.8</v>
      </c>
      <c r="Y341" s="7">
        <v>3.090539994302189E-3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0.2</v>
      </c>
      <c r="AI341" s="7">
        <v>7.7263499857554725E-4</v>
      </c>
      <c r="AJ341" s="33"/>
    </row>
    <row r="342" spans="1:36" x14ac:dyDescent="0.2">
      <c r="A342" s="3" t="s">
        <v>19</v>
      </c>
      <c r="B342" s="7">
        <v>1</v>
      </c>
      <c r="C342" s="7">
        <v>1.7242587999099085E-2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0.17745669056152927</v>
      </c>
      <c r="AA342" s="7">
        <v>1.4178896325210719E-2</v>
      </c>
      <c r="AB342" s="7">
        <v>0.33333333333333326</v>
      </c>
      <c r="AC342" s="7">
        <v>2.663353385051153E-2</v>
      </c>
      <c r="AD342" s="7">
        <v>7.7938321385902024E-2</v>
      </c>
      <c r="AE342" s="7">
        <v>6.2273187626504046E-3</v>
      </c>
      <c r="AF342" s="7">
        <v>0</v>
      </c>
      <c r="AG342" s="7">
        <v>0</v>
      </c>
      <c r="AH342" s="7">
        <v>0.41127165471923532</v>
      </c>
      <c r="AI342" s="7">
        <v>3.2860852613161934E-2</v>
      </c>
      <c r="AJ342" s="33"/>
    </row>
    <row r="343" spans="1:36" ht="24.75" customHeight="1" x14ac:dyDescent="0.2">
      <c r="A343" s="3" t="s">
        <v>20</v>
      </c>
      <c r="B343" s="7">
        <v>1</v>
      </c>
      <c r="C343" s="7">
        <v>1.8030138731237867E-2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0.33333333333333326</v>
      </c>
      <c r="AA343" s="7">
        <v>4.5075346828094666E-3</v>
      </c>
      <c r="AB343" s="7">
        <v>0.16666666666666663</v>
      </c>
      <c r="AC343" s="7">
        <v>2.2537673414047333E-3</v>
      </c>
      <c r="AD343" s="7">
        <v>0.33333333333333326</v>
      </c>
      <c r="AE343" s="7">
        <v>4.5075346828094666E-3</v>
      </c>
      <c r="AF343" s="7">
        <v>0.16666666666666663</v>
      </c>
      <c r="AG343" s="7">
        <v>2.2537673414047333E-3</v>
      </c>
      <c r="AH343" s="7">
        <v>0</v>
      </c>
      <c r="AI343" s="7">
        <v>0</v>
      </c>
      <c r="AJ343" s="33"/>
    </row>
    <row r="347" spans="1:36" ht="31.5" customHeight="1" x14ac:dyDescent="0.2">
      <c r="A347" s="114" t="s">
        <v>7</v>
      </c>
      <c r="B347" s="114" t="s">
        <v>146</v>
      </c>
      <c r="C347" s="119" t="s">
        <v>161</v>
      </c>
      <c r="D347" s="120"/>
      <c r="E347" s="120"/>
      <c r="F347" s="121"/>
      <c r="G347" s="119" t="s">
        <v>162</v>
      </c>
      <c r="H347" s="120"/>
      <c r="I347" s="120"/>
      <c r="J347" s="121"/>
      <c r="K347" s="119" t="s">
        <v>164</v>
      </c>
      <c r="L347" s="120"/>
      <c r="M347" s="120"/>
      <c r="N347" s="121"/>
      <c r="O347" s="119" t="s">
        <v>163</v>
      </c>
      <c r="P347" s="120"/>
      <c r="Q347" s="120"/>
      <c r="R347" s="121"/>
    </row>
    <row r="348" spans="1:36" ht="15" customHeight="1" x14ac:dyDescent="0.2">
      <c r="A348" s="117"/>
      <c r="B348" s="117"/>
      <c r="C348" s="3" t="s">
        <v>35</v>
      </c>
      <c r="D348" s="3" t="s">
        <v>36</v>
      </c>
      <c r="E348" s="114" t="s">
        <v>179</v>
      </c>
      <c r="F348" s="114" t="s">
        <v>180</v>
      </c>
      <c r="G348" s="3" t="s">
        <v>35</v>
      </c>
      <c r="H348" s="3" t="s">
        <v>36</v>
      </c>
      <c r="I348" s="114" t="s">
        <v>179</v>
      </c>
      <c r="J348" s="114" t="s">
        <v>180</v>
      </c>
      <c r="K348" s="3" t="s">
        <v>35</v>
      </c>
      <c r="L348" s="3" t="s">
        <v>36</v>
      </c>
      <c r="M348" s="114" t="s">
        <v>179</v>
      </c>
      <c r="N348" s="114" t="s">
        <v>180</v>
      </c>
      <c r="O348" s="3" t="s">
        <v>35</v>
      </c>
      <c r="P348" s="3" t="s">
        <v>36</v>
      </c>
      <c r="Q348" s="114" t="s">
        <v>179</v>
      </c>
      <c r="R348" s="114" t="s">
        <v>180</v>
      </c>
    </row>
    <row r="349" spans="1:36" ht="68.25" customHeight="1" x14ac:dyDescent="0.2">
      <c r="A349" s="117"/>
      <c r="B349" s="117"/>
      <c r="C349" s="3" t="s">
        <v>6</v>
      </c>
      <c r="D349" s="3" t="s">
        <v>6</v>
      </c>
      <c r="E349" s="115"/>
      <c r="F349" s="115"/>
      <c r="G349" s="3" t="s">
        <v>6</v>
      </c>
      <c r="H349" s="3" t="s">
        <v>6</v>
      </c>
      <c r="I349" s="115"/>
      <c r="J349" s="115"/>
      <c r="K349" s="3" t="s">
        <v>6</v>
      </c>
      <c r="L349" s="3" t="s">
        <v>6</v>
      </c>
      <c r="M349" s="115"/>
      <c r="N349" s="115"/>
      <c r="O349" s="3" t="s">
        <v>6</v>
      </c>
      <c r="P349" s="3" t="s">
        <v>6</v>
      </c>
      <c r="Q349" s="115"/>
      <c r="R349" s="115"/>
    </row>
    <row r="350" spans="1:36" ht="15" customHeight="1" x14ac:dyDescent="0.2">
      <c r="A350" s="4" t="s">
        <v>8</v>
      </c>
      <c r="B350" s="8">
        <v>52.000000000000007</v>
      </c>
      <c r="C350" s="7">
        <v>0.10000000000000002</v>
      </c>
      <c r="D350" s="7">
        <v>0.9</v>
      </c>
      <c r="E350" s="8">
        <f>B$350*C350</f>
        <v>5.200000000000002</v>
      </c>
      <c r="F350" s="8">
        <f>$B$350*D350</f>
        <v>46.800000000000004</v>
      </c>
      <c r="G350" s="7">
        <v>0.9</v>
      </c>
      <c r="H350" s="7">
        <v>0.10000000000000002</v>
      </c>
      <c r="I350" s="8">
        <f t="shared" ref="I350:I362" si="22">B$350*G350</f>
        <v>46.800000000000004</v>
      </c>
      <c r="J350" s="8">
        <f>B$350*H350</f>
        <v>5.200000000000002</v>
      </c>
      <c r="K350" s="7">
        <v>0.10000000000000002</v>
      </c>
      <c r="L350" s="7">
        <v>0.9</v>
      </c>
      <c r="M350" s="8">
        <f>K350*B$350</f>
        <v>5.200000000000002</v>
      </c>
      <c r="N350" s="8">
        <f>L350*B$350</f>
        <v>46.800000000000004</v>
      </c>
      <c r="O350" s="7">
        <v>0</v>
      </c>
      <c r="P350" s="7">
        <v>1</v>
      </c>
      <c r="Q350" s="8">
        <f>O350*B$350</f>
        <v>0</v>
      </c>
      <c r="R350" s="8">
        <f>P350*B$350</f>
        <v>52.000000000000007</v>
      </c>
    </row>
    <row r="351" spans="1:36" x14ac:dyDescent="0.2">
      <c r="A351" s="2" t="s">
        <v>201</v>
      </c>
      <c r="B351" s="8">
        <v>44.100000000000016</v>
      </c>
      <c r="C351" s="7">
        <v>0</v>
      </c>
      <c r="D351" s="7">
        <v>1</v>
      </c>
      <c r="E351" s="8">
        <f t="shared" ref="E351:E362" si="23">B$350*C351</f>
        <v>0</v>
      </c>
      <c r="F351" s="8">
        <f t="shared" ref="F351:F362" si="24">$B$350*D351</f>
        <v>52.000000000000007</v>
      </c>
      <c r="G351" s="7">
        <v>0.85714285714285732</v>
      </c>
      <c r="H351" s="7">
        <v>0.14285714285714288</v>
      </c>
      <c r="I351" s="8">
        <f t="shared" si="22"/>
        <v>44.571428571428584</v>
      </c>
      <c r="J351" s="8">
        <f t="shared" ref="J351:J362" si="25">B$350*H351</f>
        <v>7.4285714285714306</v>
      </c>
      <c r="K351" s="7">
        <v>0.14285714285714288</v>
      </c>
      <c r="L351" s="7">
        <v>0.85714285714285732</v>
      </c>
      <c r="M351" s="8">
        <f t="shared" ref="M351:M362" si="26">K351*B$350</f>
        <v>7.4285714285714306</v>
      </c>
      <c r="N351" s="8">
        <f t="shared" ref="N351:N362" si="27">L351*B$350</f>
        <v>44.571428571428584</v>
      </c>
      <c r="O351" s="7">
        <v>0</v>
      </c>
      <c r="P351" s="7">
        <v>1</v>
      </c>
      <c r="Q351" s="8">
        <f t="shared" ref="Q351:Q362" si="28">O351*B$350</f>
        <v>0</v>
      </c>
      <c r="R351" s="8">
        <f t="shared" ref="R351:R362" si="29">P351*B$350</f>
        <v>52.000000000000007</v>
      </c>
    </row>
    <row r="352" spans="1:36" x14ac:dyDescent="0.2">
      <c r="A352" s="2" t="s">
        <v>10</v>
      </c>
      <c r="B352" s="8">
        <v>233.97000000000008</v>
      </c>
      <c r="C352" s="7">
        <v>0</v>
      </c>
      <c r="D352" s="7">
        <v>1</v>
      </c>
      <c r="E352" s="8">
        <f t="shared" si="23"/>
        <v>0</v>
      </c>
      <c r="F352" s="8">
        <f t="shared" si="24"/>
        <v>52.000000000000007</v>
      </c>
      <c r="G352" s="7">
        <v>1</v>
      </c>
      <c r="H352" s="7">
        <v>0</v>
      </c>
      <c r="I352" s="8">
        <f t="shared" si="22"/>
        <v>52.000000000000007</v>
      </c>
      <c r="J352" s="8">
        <f t="shared" si="25"/>
        <v>0</v>
      </c>
      <c r="K352" s="7">
        <v>6.0606060606060608E-2</v>
      </c>
      <c r="L352" s="7">
        <v>0.93939393939393934</v>
      </c>
      <c r="M352" s="8">
        <f t="shared" si="26"/>
        <v>3.1515151515151518</v>
      </c>
      <c r="N352" s="8">
        <f t="shared" si="27"/>
        <v>48.848484848484851</v>
      </c>
      <c r="O352" s="7">
        <v>3.0303030303030304E-2</v>
      </c>
      <c r="P352" s="7">
        <v>0.96969696969696972</v>
      </c>
      <c r="Q352" s="8">
        <f t="shared" si="28"/>
        <v>1.5757575757575759</v>
      </c>
      <c r="R352" s="8">
        <f t="shared" si="29"/>
        <v>50.424242424242429</v>
      </c>
    </row>
    <row r="353" spans="1:18" x14ac:dyDescent="0.2">
      <c r="A353" s="2" t="s">
        <v>11</v>
      </c>
      <c r="B353" s="8">
        <v>539.55999999999995</v>
      </c>
      <c r="C353" s="7">
        <v>0.12455840273670414</v>
      </c>
      <c r="D353" s="7">
        <v>0.87544159726329607</v>
      </c>
      <c r="E353" s="8">
        <f t="shared" si="23"/>
        <v>6.477036942308616</v>
      </c>
      <c r="F353" s="8">
        <f t="shared" si="24"/>
        <v>45.522963057691399</v>
      </c>
      <c r="G353" s="7">
        <v>0.95417778985565183</v>
      </c>
      <c r="H353" s="7">
        <v>4.5822210144348376E-2</v>
      </c>
      <c r="I353" s="8">
        <f t="shared" si="22"/>
        <v>49.617245072493901</v>
      </c>
      <c r="J353" s="8">
        <f t="shared" si="25"/>
        <v>2.3827549275061157</v>
      </c>
      <c r="K353" s="7">
        <v>7.5395239541538137E-2</v>
      </c>
      <c r="L353" s="7">
        <v>0.92460476045846207</v>
      </c>
      <c r="M353" s="8">
        <f t="shared" si="26"/>
        <v>3.9205524561599838</v>
      </c>
      <c r="N353" s="8">
        <f t="shared" si="27"/>
        <v>48.079447543840033</v>
      </c>
      <c r="O353" s="7">
        <v>0</v>
      </c>
      <c r="P353" s="7">
        <v>1</v>
      </c>
      <c r="Q353" s="8">
        <f t="shared" si="28"/>
        <v>0</v>
      </c>
      <c r="R353" s="8">
        <f t="shared" si="29"/>
        <v>52.000000000000007</v>
      </c>
    </row>
    <row r="354" spans="1:18" x14ac:dyDescent="0.2">
      <c r="A354" s="2" t="s">
        <v>12</v>
      </c>
      <c r="B354" s="8">
        <v>227.56000000000003</v>
      </c>
      <c r="C354" s="7">
        <v>0</v>
      </c>
      <c r="D354" s="7">
        <v>1</v>
      </c>
      <c r="E354" s="8">
        <f t="shared" si="23"/>
        <v>0</v>
      </c>
      <c r="F354" s="8">
        <f t="shared" si="24"/>
        <v>52.000000000000007</v>
      </c>
      <c r="G354" s="7">
        <v>0.96654929577464788</v>
      </c>
      <c r="H354" s="7">
        <v>3.345070422535211E-2</v>
      </c>
      <c r="I354" s="8">
        <f t="shared" si="22"/>
        <v>50.260563380281695</v>
      </c>
      <c r="J354" s="8">
        <f t="shared" si="25"/>
        <v>1.73943661971831</v>
      </c>
      <c r="K354" s="7">
        <v>0.1153169014084507</v>
      </c>
      <c r="L354" s="7">
        <v>0.88468309859154926</v>
      </c>
      <c r="M354" s="8">
        <f t="shared" si="26"/>
        <v>5.996478873239437</v>
      </c>
      <c r="N354" s="8">
        <f t="shared" si="27"/>
        <v>46.003521126760567</v>
      </c>
      <c r="O354" s="7">
        <v>0</v>
      </c>
      <c r="P354" s="7">
        <v>1</v>
      </c>
      <c r="Q354" s="8">
        <f t="shared" si="28"/>
        <v>0</v>
      </c>
      <c r="R354" s="8">
        <f t="shared" si="29"/>
        <v>52.000000000000007</v>
      </c>
    </row>
    <row r="355" spans="1:18" x14ac:dyDescent="0.2">
      <c r="A355" s="2" t="s">
        <v>13</v>
      </c>
      <c r="B355" s="8">
        <v>1273.2899999999979</v>
      </c>
      <c r="C355" s="7">
        <v>0.17389284608237843</v>
      </c>
      <c r="D355" s="7">
        <v>0.82610715391762157</v>
      </c>
      <c r="E355" s="8">
        <f t="shared" si="23"/>
        <v>9.0424279962836795</v>
      </c>
      <c r="F355" s="8">
        <f t="shared" si="24"/>
        <v>42.957572003716329</v>
      </c>
      <c r="G355" s="7">
        <v>0.90709197894084848</v>
      </c>
      <c r="H355" s="7">
        <v>9.2908021059151441E-2</v>
      </c>
      <c r="I355" s="8">
        <f t="shared" si="22"/>
        <v>47.168782904924129</v>
      </c>
      <c r="J355" s="8">
        <f t="shared" si="25"/>
        <v>4.8312170950758757</v>
      </c>
      <c r="K355" s="7">
        <v>0.15407246825642615</v>
      </c>
      <c r="L355" s="7">
        <v>0.84592753174357382</v>
      </c>
      <c r="M355" s="8">
        <f t="shared" si="26"/>
        <v>8.0117683493341616</v>
      </c>
      <c r="N355" s="8">
        <f t="shared" si="27"/>
        <v>43.988231650665846</v>
      </c>
      <c r="O355" s="7">
        <v>0</v>
      </c>
      <c r="P355" s="7">
        <v>1</v>
      </c>
      <c r="Q355" s="8">
        <f t="shared" si="28"/>
        <v>0</v>
      </c>
      <c r="R355" s="8">
        <f t="shared" si="29"/>
        <v>52.000000000000007</v>
      </c>
    </row>
    <row r="356" spans="1:18" x14ac:dyDescent="0.2">
      <c r="A356" s="2" t="s">
        <v>14</v>
      </c>
      <c r="B356" s="8">
        <v>777.76000000000067</v>
      </c>
      <c r="C356" s="7">
        <v>1.8587111745805081E-2</v>
      </c>
      <c r="D356" s="7">
        <v>0.98141288825419493</v>
      </c>
      <c r="E356" s="8">
        <f t="shared" si="23"/>
        <v>0.96652981078186428</v>
      </c>
      <c r="F356" s="8">
        <f t="shared" si="24"/>
        <v>51.033470189218143</v>
      </c>
      <c r="G356" s="7">
        <v>0.96282577650839007</v>
      </c>
      <c r="H356" s="7">
        <v>3.7174223491610162E-2</v>
      </c>
      <c r="I356" s="8">
        <f t="shared" si="22"/>
        <v>50.066940378436293</v>
      </c>
      <c r="J356" s="8">
        <f t="shared" si="25"/>
        <v>1.9330596215637286</v>
      </c>
      <c r="K356" s="7">
        <v>0.13774098536237064</v>
      </c>
      <c r="L356" s="7">
        <v>0.86225901463762955</v>
      </c>
      <c r="M356" s="8">
        <f t="shared" si="26"/>
        <v>7.1625312388432745</v>
      </c>
      <c r="N356" s="8">
        <f t="shared" si="27"/>
        <v>44.837468761156742</v>
      </c>
      <c r="O356" s="7">
        <v>0</v>
      </c>
      <c r="P356" s="7">
        <v>1</v>
      </c>
      <c r="Q356" s="8">
        <f t="shared" si="28"/>
        <v>0</v>
      </c>
      <c r="R356" s="8">
        <f t="shared" si="29"/>
        <v>52.000000000000007</v>
      </c>
    </row>
    <row r="357" spans="1:18" x14ac:dyDescent="0.2">
      <c r="A357" s="2" t="s">
        <v>15</v>
      </c>
      <c r="B357" s="8">
        <v>82.569999999999965</v>
      </c>
      <c r="C357" s="7">
        <v>0</v>
      </c>
      <c r="D357" s="7">
        <v>1</v>
      </c>
      <c r="E357" s="8">
        <f t="shared" si="23"/>
        <v>0</v>
      </c>
      <c r="F357" s="8">
        <f t="shared" si="24"/>
        <v>52.000000000000007</v>
      </c>
      <c r="G357" s="7">
        <v>1</v>
      </c>
      <c r="H357" s="7">
        <v>0</v>
      </c>
      <c r="I357" s="8">
        <f t="shared" si="22"/>
        <v>52.000000000000007</v>
      </c>
      <c r="J357" s="8">
        <f t="shared" si="25"/>
        <v>0</v>
      </c>
      <c r="K357" s="7">
        <v>0.14230358847644192</v>
      </c>
      <c r="L357" s="7">
        <v>0.85769641152355836</v>
      </c>
      <c r="M357" s="8">
        <f t="shared" si="26"/>
        <v>7.3997866007749806</v>
      </c>
      <c r="N357" s="8">
        <f t="shared" si="27"/>
        <v>44.600213399225041</v>
      </c>
      <c r="O357" s="7">
        <v>0</v>
      </c>
      <c r="P357" s="7">
        <v>1</v>
      </c>
      <c r="Q357" s="8">
        <f t="shared" si="28"/>
        <v>0</v>
      </c>
      <c r="R357" s="8">
        <f t="shared" si="29"/>
        <v>52.000000000000007</v>
      </c>
    </row>
    <row r="358" spans="1:18" x14ac:dyDescent="0.2">
      <c r="A358" s="2" t="s">
        <v>16</v>
      </c>
      <c r="B358" s="8">
        <v>171.48000000000002</v>
      </c>
      <c r="C358" s="7">
        <v>5.9148023291449567E-2</v>
      </c>
      <c r="D358" s="7">
        <v>0.94085197670855036</v>
      </c>
      <c r="E358" s="8">
        <f t="shared" si="23"/>
        <v>3.075697211155378</v>
      </c>
      <c r="F358" s="8">
        <f t="shared" si="24"/>
        <v>48.924302788844628</v>
      </c>
      <c r="G358" s="7">
        <v>0.94085197670855036</v>
      </c>
      <c r="H358" s="7">
        <v>5.9148023291449567E-2</v>
      </c>
      <c r="I358" s="8">
        <f t="shared" si="22"/>
        <v>48.924302788844628</v>
      </c>
      <c r="J358" s="8">
        <f t="shared" si="25"/>
        <v>3.075697211155378</v>
      </c>
      <c r="K358" s="7">
        <v>0.17744406987434871</v>
      </c>
      <c r="L358" s="7">
        <v>0.82255593012565109</v>
      </c>
      <c r="M358" s="8">
        <f t="shared" si="26"/>
        <v>9.2270916334661344</v>
      </c>
      <c r="N358" s="8">
        <f t="shared" si="27"/>
        <v>42.772908366533862</v>
      </c>
      <c r="O358" s="7">
        <v>0</v>
      </c>
      <c r="P358" s="7">
        <v>1</v>
      </c>
      <c r="Q358" s="8">
        <f t="shared" si="28"/>
        <v>0</v>
      </c>
      <c r="R358" s="8">
        <f t="shared" si="29"/>
        <v>52.000000000000007</v>
      </c>
    </row>
    <row r="359" spans="1:18" x14ac:dyDescent="0.2">
      <c r="A359" s="2" t="s">
        <v>17</v>
      </c>
      <c r="B359" s="8">
        <v>248.14000000000001</v>
      </c>
      <c r="C359" s="7">
        <v>0.13157894736842099</v>
      </c>
      <c r="D359" s="7">
        <v>0.86842105263157876</v>
      </c>
      <c r="E359" s="8">
        <f t="shared" si="23"/>
        <v>6.842105263157892</v>
      </c>
      <c r="F359" s="8">
        <f t="shared" si="24"/>
        <v>45.157894736842103</v>
      </c>
      <c r="G359" s="7">
        <v>0.92105263157894723</v>
      </c>
      <c r="H359" s="7">
        <v>7.8947368421052599E-2</v>
      </c>
      <c r="I359" s="8">
        <f t="shared" si="22"/>
        <v>47.89473684210526</v>
      </c>
      <c r="J359" s="8">
        <f t="shared" si="25"/>
        <v>4.1052631578947354</v>
      </c>
      <c r="K359" s="7">
        <v>5.2631578947368397E-2</v>
      </c>
      <c r="L359" s="7">
        <v>0.94736842105263153</v>
      </c>
      <c r="M359" s="8">
        <f t="shared" si="26"/>
        <v>2.7368421052631571</v>
      </c>
      <c r="N359" s="8">
        <f t="shared" si="27"/>
        <v>49.26315789473685</v>
      </c>
      <c r="O359" s="7">
        <v>0</v>
      </c>
      <c r="P359" s="7">
        <v>1</v>
      </c>
      <c r="Q359" s="8">
        <f t="shared" si="28"/>
        <v>0</v>
      </c>
      <c r="R359" s="8">
        <f t="shared" si="29"/>
        <v>52.000000000000007</v>
      </c>
    </row>
    <row r="360" spans="1:18" x14ac:dyDescent="0.2">
      <c r="A360" s="2" t="s">
        <v>18</v>
      </c>
      <c r="B360" s="8">
        <v>33</v>
      </c>
      <c r="C360" s="7">
        <v>4.5454545454545435E-2</v>
      </c>
      <c r="D360" s="7">
        <v>0.95454545454545459</v>
      </c>
      <c r="E360" s="8">
        <f t="shared" si="23"/>
        <v>2.3636363636363629</v>
      </c>
      <c r="F360" s="8">
        <f t="shared" si="24"/>
        <v>49.636363636363647</v>
      </c>
      <c r="G360" s="7">
        <v>0.77272727272727271</v>
      </c>
      <c r="H360" s="7">
        <v>0.22727272727272713</v>
      </c>
      <c r="I360" s="8">
        <f t="shared" si="22"/>
        <v>40.181818181818187</v>
      </c>
      <c r="J360" s="8">
        <f t="shared" si="25"/>
        <v>11.818181818181813</v>
      </c>
      <c r="K360" s="7">
        <v>4.5454545454545435E-2</v>
      </c>
      <c r="L360" s="7">
        <v>0.95454545454545459</v>
      </c>
      <c r="M360" s="8">
        <f t="shared" si="26"/>
        <v>2.3636363636363629</v>
      </c>
      <c r="N360" s="8">
        <f t="shared" si="27"/>
        <v>49.636363636363647</v>
      </c>
      <c r="O360" s="7">
        <v>0</v>
      </c>
      <c r="P360" s="7">
        <v>1</v>
      </c>
      <c r="Q360" s="8">
        <f t="shared" si="28"/>
        <v>0</v>
      </c>
      <c r="R360" s="8">
        <f t="shared" si="29"/>
        <v>52.000000000000007</v>
      </c>
    </row>
    <row r="361" spans="1:18" x14ac:dyDescent="0.2">
      <c r="A361" s="2" t="s">
        <v>19</v>
      </c>
      <c r="B361" s="8">
        <v>239.95999999999992</v>
      </c>
      <c r="C361" s="7">
        <v>0</v>
      </c>
      <c r="D361" s="7">
        <v>1</v>
      </c>
      <c r="E361" s="8">
        <f t="shared" si="23"/>
        <v>0</v>
      </c>
      <c r="F361" s="8">
        <f t="shared" si="24"/>
        <v>52.000000000000007</v>
      </c>
      <c r="G361" s="7">
        <v>0.98474732814355448</v>
      </c>
      <c r="H361" s="7">
        <v>1.5252671856445445E-2</v>
      </c>
      <c r="I361" s="8">
        <f t="shared" si="22"/>
        <v>51.206861063464842</v>
      </c>
      <c r="J361" s="8">
        <f t="shared" si="25"/>
        <v>0.79313893653516321</v>
      </c>
      <c r="K361" s="7">
        <v>0.16525926903285398</v>
      </c>
      <c r="L361" s="7">
        <v>0.83474073096714629</v>
      </c>
      <c r="M361" s="8">
        <f t="shared" si="26"/>
        <v>8.5934819897084083</v>
      </c>
      <c r="N361" s="8">
        <f t="shared" si="27"/>
        <v>43.406518010291613</v>
      </c>
      <c r="O361" s="7">
        <v>0</v>
      </c>
      <c r="P361" s="7">
        <v>1</v>
      </c>
      <c r="Q361" s="8">
        <f t="shared" si="28"/>
        <v>0</v>
      </c>
      <c r="R361" s="8">
        <f t="shared" si="29"/>
        <v>52.000000000000007</v>
      </c>
    </row>
    <row r="362" spans="1:18" ht="19.5" customHeight="1" x14ac:dyDescent="0.2">
      <c r="A362" s="3" t="s">
        <v>20</v>
      </c>
      <c r="B362" s="8">
        <v>104.02000000000004</v>
      </c>
      <c r="C362" s="7">
        <v>0.14285714285714279</v>
      </c>
      <c r="D362" s="7">
        <v>0.8571428571428571</v>
      </c>
      <c r="E362" s="8">
        <f t="shared" si="23"/>
        <v>7.4285714285714262</v>
      </c>
      <c r="F362" s="8">
        <f t="shared" si="24"/>
        <v>44.571428571428577</v>
      </c>
      <c r="G362" s="7">
        <v>1</v>
      </c>
      <c r="H362" s="7">
        <v>0</v>
      </c>
      <c r="I362" s="8">
        <f t="shared" si="22"/>
        <v>52.000000000000007</v>
      </c>
      <c r="J362" s="8">
        <f t="shared" si="25"/>
        <v>0</v>
      </c>
      <c r="K362" s="7">
        <v>0.28571428571428559</v>
      </c>
      <c r="L362" s="7">
        <v>0.71428571428571397</v>
      </c>
      <c r="M362" s="8">
        <f t="shared" si="26"/>
        <v>14.857142857142852</v>
      </c>
      <c r="N362" s="8">
        <f t="shared" si="27"/>
        <v>37.142857142857132</v>
      </c>
      <c r="O362" s="7">
        <v>0</v>
      </c>
      <c r="P362" s="7">
        <v>1</v>
      </c>
      <c r="Q362" s="8">
        <f t="shared" si="28"/>
        <v>0</v>
      </c>
      <c r="R362" s="8">
        <f t="shared" si="29"/>
        <v>52.000000000000007</v>
      </c>
    </row>
    <row r="363" spans="1:18" x14ac:dyDescent="0.2">
      <c r="B363" s="53">
        <f>SUM(B350:B362)</f>
        <v>4027.4099999999985</v>
      </c>
    </row>
    <row r="365" spans="1:18" x14ac:dyDescent="0.2">
      <c r="A365" s="132"/>
      <c r="B365" s="132"/>
      <c r="C365" s="132"/>
      <c r="D365" s="132"/>
    </row>
    <row r="367" spans="1:18" x14ac:dyDescent="0.2">
      <c r="A367" s="133"/>
      <c r="B367" s="133"/>
      <c r="C367" s="133"/>
      <c r="D367" s="133"/>
      <c r="E367" s="133"/>
      <c r="F367" s="35"/>
    </row>
    <row r="368" spans="1:18" ht="15.75" customHeight="1" x14ac:dyDescent="0.2"/>
    <row r="372" spans="4:7" x14ac:dyDescent="0.2">
      <c r="D372" s="35"/>
      <c r="E372" s="35"/>
      <c r="F372" s="35"/>
      <c r="G372" s="35"/>
    </row>
    <row r="373" spans="4:7" x14ac:dyDescent="0.2">
      <c r="D373" s="69"/>
      <c r="E373" s="69"/>
      <c r="F373" s="69"/>
      <c r="G373" s="35"/>
    </row>
    <row r="374" spans="4:7" x14ac:dyDescent="0.2">
      <c r="D374" s="69"/>
      <c r="E374" s="69"/>
      <c r="F374" s="69"/>
      <c r="G374" s="35"/>
    </row>
    <row r="378" spans="4:7" x14ac:dyDescent="0.2">
      <c r="D378" s="35"/>
      <c r="E378" s="35"/>
      <c r="F378" s="35"/>
      <c r="G378" s="35"/>
    </row>
    <row r="379" spans="4:7" x14ac:dyDescent="0.2">
      <c r="D379" s="69"/>
      <c r="E379" s="69"/>
      <c r="F379" s="69"/>
      <c r="G379" s="35"/>
    </row>
    <row r="391" spans="2:22" ht="35.25" customHeight="1" x14ac:dyDescent="0.2">
      <c r="B391" s="119" t="s">
        <v>181</v>
      </c>
      <c r="C391" s="120"/>
      <c r="D391" s="121"/>
      <c r="H391" s="119" t="s">
        <v>182</v>
      </c>
      <c r="I391" s="120"/>
      <c r="J391" s="121"/>
      <c r="N391" s="119" t="s">
        <v>183</v>
      </c>
      <c r="O391" s="120"/>
      <c r="P391" s="121"/>
      <c r="T391" s="119" t="s">
        <v>184</v>
      </c>
      <c r="U391" s="120"/>
      <c r="V391" s="121"/>
    </row>
    <row r="392" spans="2:22" x14ac:dyDescent="0.2">
      <c r="B392" s="2" t="s">
        <v>35</v>
      </c>
      <c r="C392" s="8">
        <f>D392*$B$363</f>
        <v>358.84467821655579</v>
      </c>
      <c r="D392" s="7">
        <v>8.9100607640283935E-2</v>
      </c>
      <c r="H392" s="2" t="s">
        <v>35</v>
      </c>
      <c r="I392" s="8">
        <f>J392*$B$363</f>
        <v>3786.3777042914667</v>
      </c>
      <c r="J392" s="7">
        <v>0.94015203425811333</v>
      </c>
      <c r="N392" s="2" t="s">
        <v>35</v>
      </c>
      <c r="O392" s="8">
        <f>P392*$B$363</f>
        <v>8.9733235103754616</v>
      </c>
      <c r="P392" s="7">
        <v>2.2280630753698941E-3</v>
      </c>
      <c r="T392" s="2" t="s">
        <v>35</v>
      </c>
      <c r="U392" s="8">
        <f>V392*$B$363</f>
        <v>485.31264032049029</v>
      </c>
      <c r="V392" s="7">
        <v>0.12050241726580867</v>
      </c>
    </row>
    <row r="393" spans="2:22" x14ac:dyDescent="0.2">
      <c r="B393" s="2" t="s">
        <v>36</v>
      </c>
      <c r="C393" s="8">
        <f>D393*$B$363</f>
        <v>3668.5653217834415</v>
      </c>
      <c r="D393" s="7">
        <v>0.91089939235971573</v>
      </c>
      <c r="H393" s="2" t="s">
        <v>36</v>
      </c>
      <c r="I393" s="8">
        <f>J393*$B$363</f>
        <v>241.03229570853122</v>
      </c>
      <c r="J393" s="7">
        <v>5.9847965741886548E-2</v>
      </c>
      <c r="N393" s="2" t="s">
        <v>36</v>
      </c>
      <c r="O393" s="8">
        <f>P393*$B$363</f>
        <v>4018.4366764896226</v>
      </c>
      <c r="P393" s="7">
        <v>0.99777193692463007</v>
      </c>
      <c r="T393" s="2" t="s">
        <v>36</v>
      </c>
      <c r="U393" s="8">
        <f>V393*$B$363</f>
        <v>3542.0973596795066</v>
      </c>
      <c r="V393" s="7">
        <v>0.87949758273419087</v>
      </c>
    </row>
    <row r="394" spans="2:22" x14ac:dyDescent="0.2">
      <c r="C394" s="53">
        <f>SUM(C392:C393)</f>
        <v>4027.4099999999971</v>
      </c>
      <c r="D394" s="35"/>
      <c r="I394" s="53">
        <f>SUM(I392:I393)</f>
        <v>4027.409999999998</v>
      </c>
      <c r="J394" s="35"/>
      <c r="O394" s="53">
        <f>SUM(O392:O393)</f>
        <v>4027.409999999998</v>
      </c>
      <c r="P394" s="35"/>
      <c r="U394" s="53">
        <f>SUM(U392:U393)</f>
        <v>4027.4099999999967</v>
      </c>
      <c r="V394" s="35"/>
    </row>
    <row r="395" spans="2:22" x14ac:dyDescent="0.2">
      <c r="B395" s="35"/>
      <c r="C395" s="35"/>
    </row>
    <row r="396" spans="2:22" x14ac:dyDescent="0.2">
      <c r="B396" s="69"/>
      <c r="C396" s="69"/>
    </row>
    <row r="397" spans="2:22" ht="33" customHeight="1" x14ac:dyDescent="0.2"/>
    <row r="401" spans="2:3" x14ac:dyDescent="0.2">
      <c r="B401" s="35"/>
      <c r="C401" s="35"/>
    </row>
    <row r="402" spans="2:3" x14ac:dyDescent="0.2">
      <c r="B402" s="69"/>
      <c r="C402" s="69"/>
    </row>
    <row r="403" spans="2:3" ht="31.5" customHeight="1" x14ac:dyDescent="0.2"/>
    <row r="407" spans="2:3" x14ac:dyDescent="0.2">
      <c r="B407" s="36"/>
      <c r="C407" s="36"/>
    </row>
    <row r="408" spans="2:3" x14ac:dyDescent="0.2">
      <c r="B408" s="69"/>
      <c r="C408" s="69"/>
    </row>
    <row r="409" spans="2:3" ht="33.75" customHeight="1" x14ac:dyDescent="0.2"/>
    <row r="410" spans="2:3" ht="33.75" customHeight="1" x14ac:dyDescent="0.2"/>
    <row r="411" spans="2:3" ht="70.5" customHeight="1" x14ac:dyDescent="0.2"/>
  </sheetData>
  <mergeCells count="196">
    <mergeCell ref="B391:D391"/>
    <mergeCell ref="T391:V391"/>
    <mergeCell ref="C142:C143"/>
    <mergeCell ref="A67:A68"/>
    <mergeCell ref="B67:F67"/>
    <mergeCell ref="R108:S108"/>
    <mergeCell ref="T108:U108"/>
    <mergeCell ref="V108:W108"/>
    <mergeCell ref="N86:O86"/>
    <mergeCell ref="J86:M86"/>
    <mergeCell ref="B86:I86"/>
    <mergeCell ref="B87:C87"/>
    <mergeCell ref="D87:E87"/>
    <mergeCell ref="F87:G87"/>
    <mergeCell ref="H87:I87"/>
    <mergeCell ref="J87:K87"/>
    <mergeCell ref="L87:M87"/>
    <mergeCell ref="T268:U268"/>
    <mergeCell ref="V268:W268"/>
    <mergeCell ref="A167:A169"/>
    <mergeCell ref="A106:A109"/>
    <mergeCell ref="B347:B349"/>
    <mergeCell ref="E348:E349"/>
    <mergeCell ref="C347:F347"/>
    <mergeCell ref="Z268:AA268"/>
    <mergeCell ref="AB268:AC268"/>
    <mergeCell ref="AD268:AE268"/>
    <mergeCell ref="AF268:AG268"/>
    <mergeCell ref="B266:AG266"/>
    <mergeCell ref="Z267:AG267"/>
    <mergeCell ref="B268:C268"/>
    <mergeCell ref="D268:E268"/>
    <mergeCell ref="F268:G268"/>
    <mergeCell ref="H268:I268"/>
    <mergeCell ref="J268:K268"/>
    <mergeCell ref="L268:M268"/>
    <mergeCell ref="N268:O268"/>
    <mergeCell ref="P268:Q268"/>
    <mergeCell ref="R268:S268"/>
    <mergeCell ref="M3:N3"/>
    <mergeCell ref="O3:P3"/>
    <mergeCell ref="C2:P2"/>
    <mergeCell ref="A288:A290"/>
    <mergeCell ref="A347:A349"/>
    <mergeCell ref="A41:A43"/>
    <mergeCell ref="B309:G309"/>
    <mergeCell ref="A309:A310"/>
    <mergeCell ref="N108:O108"/>
    <mergeCell ref="P108:Q108"/>
    <mergeCell ref="J108:K108"/>
    <mergeCell ref="L108:M108"/>
    <mergeCell ref="H108:I108"/>
    <mergeCell ref="A2:A4"/>
    <mergeCell ref="B2:B4"/>
    <mergeCell ref="C3:D3"/>
    <mergeCell ref="E3:F3"/>
    <mergeCell ref="G3:H3"/>
    <mergeCell ref="I3:J3"/>
    <mergeCell ref="K3:L3"/>
    <mergeCell ref="H230:H231"/>
    <mergeCell ref="K230:K231"/>
    <mergeCell ref="N230:N231"/>
    <mergeCell ref="B222:G222"/>
    <mergeCell ref="E42:E43"/>
    <mergeCell ref="H42:H43"/>
    <mergeCell ref="F107:G107"/>
    <mergeCell ref="H107:I107"/>
    <mergeCell ref="J107:K107"/>
    <mergeCell ref="L107:M107"/>
    <mergeCell ref="N107:W107"/>
    <mergeCell ref="B106:W106"/>
    <mergeCell ref="C168:D168"/>
    <mergeCell ref="F168:G168"/>
    <mergeCell ref="H168:H169"/>
    <mergeCell ref="C167:H167"/>
    <mergeCell ref="B41:B43"/>
    <mergeCell ref="K42:K43"/>
    <mergeCell ref="N42:N43"/>
    <mergeCell ref="Q42:Q43"/>
    <mergeCell ref="D108:E108"/>
    <mergeCell ref="F108:G108"/>
    <mergeCell ref="B107:E107"/>
    <mergeCell ref="B108:C108"/>
    <mergeCell ref="E168:E169"/>
    <mergeCell ref="F42:G42"/>
    <mergeCell ref="I42:J42"/>
    <mergeCell ref="L42:M42"/>
    <mergeCell ref="O42:P42"/>
    <mergeCell ref="G347:J347"/>
    <mergeCell ref="K347:N347"/>
    <mergeCell ref="O347:R347"/>
    <mergeCell ref="I348:I349"/>
    <mergeCell ref="J348:J349"/>
    <mergeCell ref="M348:M349"/>
    <mergeCell ref="N348:N349"/>
    <mergeCell ref="I230:J230"/>
    <mergeCell ref="N87:O87"/>
    <mergeCell ref="B85:Y85"/>
    <mergeCell ref="K142:P142"/>
    <mergeCell ref="P87:Q87"/>
    <mergeCell ref="R87:S87"/>
    <mergeCell ref="T87:U87"/>
    <mergeCell ref="V87:W87"/>
    <mergeCell ref="X87:Y87"/>
    <mergeCell ref="P86:Y86"/>
    <mergeCell ref="B203:M203"/>
    <mergeCell ref="J204:M204"/>
    <mergeCell ref="B205:C205"/>
    <mergeCell ref="F230:G230"/>
    <mergeCell ref="B229:B231"/>
    <mergeCell ref="C229:N229"/>
    <mergeCell ref="E230:E231"/>
    <mergeCell ref="B288:B290"/>
    <mergeCell ref="C289:E289"/>
    <mergeCell ref="F289:H289"/>
    <mergeCell ref="I289:K289"/>
    <mergeCell ref="L289:N289"/>
    <mergeCell ref="L230:M230"/>
    <mergeCell ref="B327:AI327"/>
    <mergeCell ref="X329:Y329"/>
    <mergeCell ref="Z329:AA329"/>
    <mergeCell ref="AB329:AC329"/>
    <mergeCell ref="AD329:AE329"/>
    <mergeCell ref="AF329:AG329"/>
    <mergeCell ref="AH329:AI329"/>
    <mergeCell ref="X328:AI328"/>
    <mergeCell ref="A251:E251"/>
    <mergeCell ref="F329:G329"/>
    <mergeCell ref="O289:Q289"/>
    <mergeCell ref="R289:T289"/>
    <mergeCell ref="C288:T288"/>
    <mergeCell ref="B267:I267"/>
    <mergeCell ref="J267:Q267"/>
    <mergeCell ref="R267:Y267"/>
    <mergeCell ref="X268:Y268"/>
    <mergeCell ref="B167:B169"/>
    <mergeCell ref="T224:U224"/>
    <mergeCell ref="B223:C223"/>
    <mergeCell ref="F223:G223"/>
    <mergeCell ref="D223:E223"/>
    <mergeCell ref="J222:U222"/>
    <mergeCell ref="J223:K223"/>
    <mergeCell ref="L223:M223"/>
    <mergeCell ref="N223:O223"/>
    <mergeCell ref="P223:Q223"/>
    <mergeCell ref="R223:S223"/>
    <mergeCell ref="T223:U223"/>
    <mergeCell ref="J224:K224"/>
    <mergeCell ref="L224:M224"/>
    <mergeCell ref="N224:O224"/>
    <mergeCell ref="P224:Q224"/>
    <mergeCell ref="R224:S224"/>
    <mergeCell ref="A188:C188"/>
    <mergeCell ref="B204:E204"/>
    <mergeCell ref="F204:I204"/>
    <mergeCell ref="A203:A206"/>
    <mergeCell ref="R348:R349"/>
    <mergeCell ref="T328:W328"/>
    <mergeCell ref="R328:S328"/>
    <mergeCell ref="P328:Q328"/>
    <mergeCell ref="H328:O328"/>
    <mergeCell ref="B328:G328"/>
    <mergeCell ref="T329:U329"/>
    <mergeCell ref="V329:W329"/>
    <mergeCell ref="P329:Q329"/>
    <mergeCell ref="R329:S329"/>
    <mergeCell ref="D329:E329"/>
    <mergeCell ref="H329:I329"/>
    <mergeCell ref="J329:K329"/>
    <mergeCell ref="L329:M329"/>
    <mergeCell ref="N329:O329"/>
    <mergeCell ref="F348:F349"/>
    <mergeCell ref="A266:A269"/>
    <mergeCell ref="A222:A224"/>
    <mergeCell ref="A85:A88"/>
    <mergeCell ref="A23:A24"/>
    <mergeCell ref="H391:J391"/>
    <mergeCell ref="N391:P391"/>
    <mergeCell ref="A229:A231"/>
    <mergeCell ref="C230:D230"/>
    <mergeCell ref="C42:D42"/>
    <mergeCell ref="C41:Q41"/>
    <mergeCell ref="B23:H23"/>
    <mergeCell ref="D205:E205"/>
    <mergeCell ref="F205:G205"/>
    <mergeCell ref="H205:I205"/>
    <mergeCell ref="J205:K205"/>
    <mergeCell ref="L205:M205"/>
    <mergeCell ref="B329:C329"/>
    <mergeCell ref="A365:D365"/>
    <mergeCell ref="A367:E367"/>
    <mergeCell ref="Q348:Q349"/>
    <mergeCell ref="A327:A330"/>
    <mergeCell ref="D125:I125"/>
    <mergeCell ref="C125:C126"/>
    <mergeCell ref="D142:I14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98"/>
  <sheetViews>
    <sheetView showGridLines="0" tabSelected="1" topLeftCell="A495" zoomScale="80" zoomScaleNormal="80" workbookViewId="0">
      <selection activeCell="D438" sqref="D438"/>
    </sheetView>
  </sheetViews>
  <sheetFormatPr baseColWidth="10" defaultRowHeight="12.75" x14ac:dyDescent="0.2"/>
  <cols>
    <col min="1" max="1" width="22" style="15" bestFit="1" customWidth="1"/>
    <col min="2" max="2" width="23.85546875" style="15" customWidth="1"/>
    <col min="3" max="3" width="14" style="15" bestFit="1" customWidth="1"/>
    <col min="4" max="4" width="13.85546875" style="15" customWidth="1"/>
    <col min="5" max="5" width="16" style="15" customWidth="1"/>
    <col min="6" max="6" width="13.5703125" style="15" customWidth="1"/>
    <col min="7" max="7" width="19.7109375" style="15" customWidth="1"/>
    <col min="8" max="8" width="16.7109375" style="15" customWidth="1"/>
    <col min="9" max="9" width="14" style="15" customWidth="1"/>
    <col min="10" max="10" width="13.85546875" style="15" customWidth="1"/>
    <col min="11" max="11" width="13.7109375" style="15" customWidth="1"/>
    <col min="12" max="12" width="17.140625" style="15" customWidth="1"/>
    <col min="13" max="13" width="18" style="15" customWidth="1"/>
    <col min="14" max="14" width="17.5703125" style="15" customWidth="1"/>
    <col min="15" max="16" width="11.42578125" style="15"/>
    <col min="17" max="17" width="17.28515625" style="15" customWidth="1"/>
    <col min="18" max="18" width="13.42578125" style="15" customWidth="1"/>
    <col min="19" max="19" width="11.42578125" style="15"/>
    <col min="20" max="20" width="13.5703125" style="15" bestFit="1" customWidth="1"/>
    <col min="21" max="21" width="24.85546875" style="15" bestFit="1" customWidth="1"/>
    <col min="22" max="22" width="19.85546875" style="15" bestFit="1" customWidth="1"/>
    <col min="23" max="23" width="14.85546875" style="15" customWidth="1"/>
    <col min="24" max="24" width="11.42578125" style="15"/>
    <col min="25" max="25" width="15.140625" style="15" customWidth="1"/>
    <col min="26" max="26" width="16.7109375" style="15" customWidth="1"/>
    <col min="27" max="27" width="14.140625" style="15" customWidth="1"/>
    <col min="28" max="28" width="11.42578125" style="15"/>
    <col min="29" max="29" width="14.7109375" style="15" customWidth="1"/>
    <col min="30" max="30" width="13.85546875" style="15" customWidth="1"/>
    <col min="31" max="32" width="11.42578125" style="15"/>
    <col min="33" max="33" width="12.85546875" style="15" customWidth="1"/>
    <col min="34" max="34" width="13.28515625" style="15" customWidth="1"/>
    <col min="35" max="35" width="13.42578125" style="15" customWidth="1"/>
    <col min="36" max="16384" width="11.42578125" style="15"/>
  </cols>
  <sheetData>
    <row r="1" spans="1:35" ht="106.5" customHeight="1" x14ac:dyDescent="0.2"/>
    <row r="4" spans="1:35" ht="15" customHeight="1" x14ac:dyDescent="0.2">
      <c r="A4" s="117" t="s">
        <v>7</v>
      </c>
      <c r="B4" s="119" t="s">
        <v>186</v>
      </c>
      <c r="C4" s="120"/>
      <c r="D4" s="120"/>
      <c r="E4" s="120"/>
      <c r="F4" s="120"/>
      <c r="G4" s="121"/>
      <c r="H4" s="70"/>
      <c r="I4" s="1"/>
      <c r="J4" s="71"/>
      <c r="K4" s="71"/>
      <c r="M4" s="117" t="s">
        <v>7</v>
      </c>
      <c r="N4" s="119" t="s">
        <v>187</v>
      </c>
      <c r="O4" s="120"/>
      <c r="P4" s="120"/>
      <c r="Q4" s="120"/>
      <c r="R4" s="120"/>
      <c r="S4" s="121"/>
      <c r="T4" s="70"/>
      <c r="U4" s="1"/>
      <c r="V4" s="71"/>
      <c r="W4" s="71"/>
      <c r="Y4" s="117" t="s">
        <v>7</v>
      </c>
      <c r="Z4" s="119" t="s">
        <v>188</v>
      </c>
      <c r="AA4" s="120"/>
      <c r="AB4" s="120"/>
      <c r="AC4" s="120"/>
      <c r="AD4" s="120"/>
      <c r="AE4" s="121"/>
      <c r="AF4" s="70"/>
      <c r="AG4" s="1"/>
      <c r="AH4" s="71"/>
      <c r="AI4" s="71"/>
    </row>
    <row r="5" spans="1:35" ht="48" customHeight="1" x14ac:dyDescent="0.2">
      <c r="A5" s="115"/>
      <c r="B5" s="3" t="s">
        <v>59</v>
      </c>
      <c r="C5" s="3" t="s">
        <v>61</v>
      </c>
      <c r="D5" s="3" t="s">
        <v>60</v>
      </c>
      <c r="E5" s="3" t="s">
        <v>62</v>
      </c>
      <c r="F5" s="3" t="s">
        <v>58</v>
      </c>
      <c r="G5" s="3" t="s">
        <v>63</v>
      </c>
      <c r="H5" s="3" t="s">
        <v>80</v>
      </c>
      <c r="I5" s="3" t="s">
        <v>169</v>
      </c>
      <c r="J5" s="72" t="s">
        <v>81</v>
      </c>
      <c r="K5" s="73" t="s">
        <v>85</v>
      </c>
      <c r="M5" s="115"/>
      <c r="N5" s="3" t="s">
        <v>59</v>
      </c>
      <c r="O5" s="3" t="s">
        <v>61</v>
      </c>
      <c r="P5" s="3" t="s">
        <v>60</v>
      </c>
      <c r="Q5" s="3" t="s">
        <v>62</v>
      </c>
      <c r="R5" s="3" t="s">
        <v>58</v>
      </c>
      <c r="S5" s="3" t="s">
        <v>63</v>
      </c>
      <c r="T5" s="3" t="s">
        <v>80</v>
      </c>
      <c r="U5" s="3" t="s">
        <v>169</v>
      </c>
      <c r="V5" s="72" t="s">
        <v>81</v>
      </c>
      <c r="W5" s="73" t="s">
        <v>85</v>
      </c>
      <c r="X5" s="74"/>
      <c r="Y5" s="115"/>
      <c r="Z5" s="3" t="s">
        <v>59</v>
      </c>
      <c r="AA5" s="3" t="s">
        <v>61</v>
      </c>
      <c r="AB5" s="3" t="s">
        <v>60</v>
      </c>
      <c r="AC5" s="3" t="s">
        <v>62</v>
      </c>
      <c r="AD5" s="3" t="s">
        <v>58</v>
      </c>
      <c r="AE5" s="3" t="s">
        <v>63</v>
      </c>
      <c r="AF5" s="3" t="s">
        <v>80</v>
      </c>
      <c r="AG5" s="3" t="s">
        <v>169</v>
      </c>
      <c r="AH5" s="72" t="s">
        <v>81</v>
      </c>
      <c r="AI5" s="73" t="s">
        <v>85</v>
      </c>
    </row>
    <row r="6" spans="1:35" ht="15" customHeight="1" x14ac:dyDescent="0.2">
      <c r="A6" s="3" t="s">
        <v>8</v>
      </c>
      <c r="B6" s="75">
        <v>12.666666666666666</v>
      </c>
      <c r="C6" s="75">
        <v>6</v>
      </c>
      <c r="D6" s="75">
        <v>18</v>
      </c>
      <c r="E6" s="75">
        <v>5.1568990009438878</v>
      </c>
      <c r="F6" s="8">
        <v>52.000000000000007</v>
      </c>
      <c r="G6" s="8">
        <v>15.600000000000001</v>
      </c>
      <c r="H6" s="76">
        <f>G6/F6</f>
        <v>0.3</v>
      </c>
      <c r="I6" s="8">
        <v>52.000000000000007</v>
      </c>
      <c r="J6" s="77">
        <f>B6*I6*H6</f>
        <v>197.60000000000002</v>
      </c>
      <c r="K6" s="110">
        <f>((J6*12/365)/I6/2)</f>
        <v>6.2465753424657537E-2</v>
      </c>
      <c r="M6" s="3" t="s">
        <v>8</v>
      </c>
      <c r="N6" s="75">
        <v>47.666666666666657</v>
      </c>
      <c r="O6" s="75">
        <v>4</v>
      </c>
      <c r="P6" s="75">
        <v>190</v>
      </c>
      <c r="Q6" s="75">
        <v>53.873145346022675</v>
      </c>
      <c r="R6" s="8">
        <v>112.99999999999999</v>
      </c>
      <c r="S6" s="8">
        <v>101.69999999999999</v>
      </c>
      <c r="T6" s="76">
        <f>S6/R6</f>
        <v>0.9</v>
      </c>
      <c r="U6" s="8">
        <v>52.000000000000007</v>
      </c>
      <c r="V6" s="77">
        <f>N6*U6*T6</f>
        <v>2230.7999999999997</v>
      </c>
      <c r="W6" s="78">
        <f>((V6*12/365)/U6/2)</f>
        <v>0.7052054794520547</v>
      </c>
      <c r="X6" s="79"/>
      <c r="Y6" s="3" t="s">
        <v>8</v>
      </c>
      <c r="Z6" s="75">
        <v>7.666666666666667</v>
      </c>
      <c r="AA6" s="75">
        <v>2</v>
      </c>
      <c r="AB6" s="75">
        <v>17</v>
      </c>
      <c r="AC6" s="75">
        <v>6.8739465776591118</v>
      </c>
      <c r="AD6" s="8">
        <v>52.000000000000007</v>
      </c>
      <c r="AE6" s="8">
        <v>15.600000000000001</v>
      </c>
      <c r="AF6" s="76">
        <f>AE6/AD6</f>
        <v>0.3</v>
      </c>
      <c r="AG6" s="8">
        <v>52.000000000000007</v>
      </c>
      <c r="AH6" s="77">
        <f>Z6*AG6*AF6</f>
        <v>119.60000000000002</v>
      </c>
      <c r="AI6" s="78">
        <f>((AH6*12/365)/AG6/2)</f>
        <v>3.7808219178082192E-2</v>
      </c>
    </row>
    <row r="7" spans="1:35" x14ac:dyDescent="0.2">
      <c r="A7" s="3" t="s">
        <v>201</v>
      </c>
      <c r="B7" s="75">
        <v>16.736842105263158</v>
      </c>
      <c r="C7" s="75">
        <v>5</v>
      </c>
      <c r="D7" s="75">
        <v>43</v>
      </c>
      <c r="E7" s="75">
        <v>9.2871042001422488</v>
      </c>
      <c r="F7" s="8">
        <v>44.100000000000016</v>
      </c>
      <c r="G7" s="8">
        <v>39.900000000000013</v>
      </c>
      <c r="H7" s="76">
        <f t="shared" ref="H7:H18" si="0">G7/F7</f>
        <v>0.90476190476190477</v>
      </c>
      <c r="I7" s="8">
        <v>44.100000000000016</v>
      </c>
      <c r="J7" s="77">
        <f t="shared" ref="J7:J18" si="1">B7*I7*H7</f>
        <v>667.80000000000018</v>
      </c>
      <c r="K7" s="78">
        <f t="shared" ref="K7:K18" si="2">((J7*12/365)/I7/2)</f>
        <v>0.24892367906066534</v>
      </c>
      <c r="M7" s="3" t="s">
        <v>201</v>
      </c>
      <c r="N7" s="75">
        <v>4</v>
      </c>
      <c r="O7" s="75">
        <v>1</v>
      </c>
      <c r="P7" s="75">
        <v>7</v>
      </c>
      <c r="Q7" s="75">
        <v>1.8753587709509818</v>
      </c>
      <c r="R7" s="8">
        <v>362.66999999999996</v>
      </c>
      <c r="S7" s="8">
        <v>207.24000000000004</v>
      </c>
      <c r="T7" s="76">
        <f t="shared" ref="T7:T18" si="3">S7/R7</f>
        <v>0.57142857142857162</v>
      </c>
      <c r="U7" s="8">
        <v>44.100000000000016</v>
      </c>
      <c r="V7" s="77">
        <f t="shared" ref="V7:V18" si="4">N7*U7*T7</f>
        <v>100.80000000000007</v>
      </c>
      <c r="W7" s="78">
        <f t="shared" ref="W7:W18" si="5">((V7*12/365)/U7/2)</f>
        <v>3.7573385518591011E-2</v>
      </c>
      <c r="X7" s="79"/>
      <c r="Y7" s="3" t="s">
        <v>201</v>
      </c>
      <c r="Z7" s="75">
        <v>2</v>
      </c>
      <c r="AA7" s="75">
        <v>2</v>
      </c>
      <c r="AB7" s="75">
        <v>2</v>
      </c>
      <c r="AC7" s="75">
        <v>0</v>
      </c>
      <c r="AD7" s="8">
        <v>44.100000000000016</v>
      </c>
      <c r="AE7" s="8">
        <v>2.1</v>
      </c>
      <c r="AF7" s="76">
        <f t="shared" ref="AF7:AF18" si="6">AE7/AD7</f>
        <v>4.7619047619047603E-2</v>
      </c>
      <c r="AG7" s="8">
        <v>44.100000000000016</v>
      </c>
      <c r="AH7" s="77">
        <f t="shared" ref="AH7:AH18" si="7">Z7*AG7*AF7</f>
        <v>4.2</v>
      </c>
      <c r="AI7" s="78">
        <f t="shared" ref="AI7:AI18" si="8">((AH7*12/365)/AG7/2)</f>
        <v>1.5655577299412912E-3</v>
      </c>
    </row>
    <row r="8" spans="1:35" x14ac:dyDescent="0.2">
      <c r="A8" s="2" t="s">
        <v>10</v>
      </c>
      <c r="B8" s="75">
        <v>22.615384615384613</v>
      </c>
      <c r="C8" s="75">
        <v>5</v>
      </c>
      <c r="D8" s="75">
        <v>65</v>
      </c>
      <c r="E8" s="75">
        <v>15.418791066819006</v>
      </c>
      <c r="F8" s="8">
        <v>233.97000000000008</v>
      </c>
      <c r="G8" s="8">
        <v>92.17000000000003</v>
      </c>
      <c r="H8" s="76">
        <f t="shared" si="0"/>
        <v>0.39393939393939392</v>
      </c>
      <c r="I8" s="8">
        <v>233.97000000000008</v>
      </c>
      <c r="J8" s="77">
        <f t="shared" si="1"/>
        <v>2084.4600000000005</v>
      </c>
      <c r="K8" s="78">
        <f t="shared" si="2"/>
        <v>0.14645080946450806</v>
      </c>
      <c r="M8" s="2" t="s">
        <v>10</v>
      </c>
      <c r="N8" s="75">
        <v>29.809523809523807</v>
      </c>
      <c r="O8" s="75">
        <v>2</v>
      </c>
      <c r="P8" s="75">
        <v>252</v>
      </c>
      <c r="Q8" s="75">
        <v>54.443331726365983</v>
      </c>
      <c r="R8" s="8">
        <v>503.25</v>
      </c>
      <c r="S8" s="8">
        <v>320.25</v>
      </c>
      <c r="T8" s="76">
        <f t="shared" si="3"/>
        <v>0.63636363636363635</v>
      </c>
      <c r="U8" s="8">
        <v>233.97000000000008</v>
      </c>
      <c r="V8" s="77">
        <f t="shared" si="4"/>
        <v>4438.3400000000011</v>
      </c>
      <c r="W8" s="78">
        <f t="shared" si="5"/>
        <v>0.31183063511830633</v>
      </c>
      <c r="X8" s="79"/>
      <c r="Y8" s="2" t="s">
        <v>10</v>
      </c>
      <c r="Z8" s="75">
        <v>8</v>
      </c>
      <c r="AA8" s="75">
        <v>8</v>
      </c>
      <c r="AB8" s="75">
        <v>8</v>
      </c>
      <c r="AC8" s="75">
        <v>0</v>
      </c>
      <c r="AD8" s="8">
        <v>233.97000000000008</v>
      </c>
      <c r="AE8" s="8">
        <v>7.09</v>
      </c>
      <c r="AF8" s="76">
        <f t="shared" si="6"/>
        <v>3.030303030303029E-2</v>
      </c>
      <c r="AG8" s="8">
        <v>233.97000000000008</v>
      </c>
      <c r="AH8" s="77">
        <f t="shared" si="7"/>
        <v>56.72</v>
      </c>
      <c r="AI8" s="78">
        <f t="shared" si="8"/>
        <v>3.9850560398505593E-3</v>
      </c>
    </row>
    <row r="9" spans="1:35" x14ac:dyDescent="0.2">
      <c r="A9" s="2" t="s">
        <v>11</v>
      </c>
      <c r="B9" s="75">
        <v>23.866451867438187</v>
      </c>
      <c r="C9" s="75">
        <v>2</v>
      </c>
      <c r="D9" s="75">
        <v>105</v>
      </c>
      <c r="E9" s="75">
        <v>20.964722226340776</v>
      </c>
      <c r="F9" s="8">
        <v>539.55999999999995</v>
      </c>
      <c r="G9" s="8">
        <v>304.15999999999997</v>
      </c>
      <c r="H9" s="76">
        <f t="shared" si="0"/>
        <v>0.56371858551412257</v>
      </c>
      <c r="I9" s="8">
        <v>539.55999999999995</v>
      </c>
      <c r="J9" s="77">
        <f t="shared" si="1"/>
        <v>7259.2199999999984</v>
      </c>
      <c r="K9" s="78">
        <f t="shared" si="2"/>
        <v>0.22116102719922981</v>
      </c>
      <c r="M9" s="2" t="s">
        <v>11</v>
      </c>
      <c r="N9" s="75">
        <v>11.37684402197395</v>
      </c>
      <c r="O9" s="75">
        <v>1</v>
      </c>
      <c r="P9" s="75">
        <v>60</v>
      </c>
      <c r="Q9" s="75">
        <v>11.314868271686414</v>
      </c>
      <c r="R9" s="8">
        <v>1251.1399999999996</v>
      </c>
      <c r="S9" s="8">
        <v>648.04</v>
      </c>
      <c r="T9" s="76">
        <f t="shared" si="3"/>
        <v>0.51795962082580693</v>
      </c>
      <c r="U9" s="8">
        <v>539.55999999999995</v>
      </c>
      <c r="V9" s="77">
        <f t="shared" si="4"/>
        <v>3179.4899323816676</v>
      </c>
      <c r="W9" s="78">
        <f t="shared" si="5"/>
        <v>9.6867054506563979E-2</v>
      </c>
      <c r="X9" s="79"/>
      <c r="Y9" s="2" t="s">
        <v>11</v>
      </c>
      <c r="Z9" s="75">
        <v>20.21407215467411</v>
      </c>
      <c r="AA9" s="75">
        <v>1</v>
      </c>
      <c r="AB9" s="75">
        <v>162</v>
      </c>
      <c r="AC9" s="75">
        <v>35.076126152009223</v>
      </c>
      <c r="AD9" s="8">
        <v>539.55999999999995</v>
      </c>
      <c r="AE9" s="8">
        <v>100.33999999999999</v>
      </c>
      <c r="AF9" s="76">
        <f t="shared" si="6"/>
        <v>0.18596634294610423</v>
      </c>
      <c r="AG9" s="8">
        <v>539.55999999999995</v>
      </c>
      <c r="AH9" s="77">
        <f t="shared" si="7"/>
        <v>2028.28</v>
      </c>
      <c r="AI9" s="78">
        <f t="shared" si="8"/>
        <v>6.1794034103891872E-2</v>
      </c>
    </row>
    <row r="10" spans="1:35" x14ac:dyDescent="0.2">
      <c r="A10" s="2" t="s">
        <v>12</v>
      </c>
      <c r="B10" s="75">
        <v>16.381513575967649</v>
      </c>
      <c r="C10" s="75">
        <v>3</v>
      </c>
      <c r="D10" s="75">
        <v>36</v>
      </c>
      <c r="E10" s="75">
        <v>11.075154992811829</v>
      </c>
      <c r="F10" s="8">
        <v>227.56000000000003</v>
      </c>
      <c r="G10" s="8">
        <v>86.55</v>
      </c>
      <c r="H10" s="76">
        <f t="shared" si="0"/>
        <v>0.38033925118650019</v>
      </c>
      <c r="I10" s="8">
        <v>227.56000000000003</v>
      </c>
      <c r="J10" s="77">
        <f t="shared" si="1"/>
        <v>1417.82</v>
      </c>
      <c r="K10" s="78">
        <f t="shared" si="2"/>
        <v>0.10241971408413736</v>
      </c>
      <c r="M10" s="2" t="s">
        <v>12</v>
      </c>
      <c r="N10" s="75">
        <v>14.253833049403747</v>
      </c>
      <c r="O10" s="75">
        <v>1</v>
      </c>
      <c r="P10" s="75">
        <v>38</v>
      </c>
      <c r="Q10" s="75">
        <v>14.205860824898854</v>
      </c>
      <c r="R10" s="8">
        <v>284</v>
      </c>
      <c r="S10" s="8">
        <v>146.75</v>
      </c>
      <c r="T10" s="76">
        <f t="shared" si="3"/>
        <v>0.51672535211267601</v>
      </c>
      <c r="U10" s="8">
        <v>227.56000000000003</v>
      </c>
      <c r="V10" s="77">
        <f t="shared" si="4"/>
        <v>1676.0515140845071</v>
      </c>
      <c r="W10" s="78">
        <f t="shared" si="5"/>
        <v>0.12107370248890602</v>
      </c>
      <c r="X10" s="79"/>
      <c r="Y10" s="2" t="s">
        <v>12</v>
      </c>
      <c r="Z10" s="75">
        <v>16.600000000000001</v>
      </c>
      <c r="AA10" s="75">
        <v>3</v>
      </c>
      <c r="AB10" s="75">
        <v>40</v>
      </c>
      <c r="AC10" s="75">
        <v>12.728104485722621</v>
      </c>
      <c r="AD10" s="8">
        <v>227.56000000000003</v>
      </c>
      <c r="AE10" s="8">
        <v>38.9</v>
      </c>
      <c r="AF10" s="76">
        <f t="shared" si="6"/>
        <v>0.17094392687642818</v>
      </c>
      <c r="AG10" s="8">
        <v>227.56000000000003</v>
      </c>
      <c r="AH10" s="77">
        <f t="shared" si="7"/>
        <v>645.74000000000012</v>
      </c>
      <c r="AI10" s="78">
        <f t="shared" si="8"/>
        <v>4.66466167586089E-2</v>
      </c>
    </row>
    <row r="11" spans="1:35" x14ac:dyDescent="0.2">
      <c r="A11" s="2" t="s">
        <v>13</v>
      </c>
      <c r="B11" s="75">
        <v>23.364429787966674</v>
      </c>
      <c r="C11" s="75">
        <v>2</v>
      </c>
      <c r="D11" s="75">
        <v>153</v>
      </c>
      <c r="E11" s="75">
        <v>27.443094032953177</v>
      </c>
      <c r="F11" s="8">
        <v>1273.2899999999979</v>
      </c>
      <c r="G11" s="8">
        <v>755.06999999999903</v>
      </c>
      <c r="H11" s="76">
        <f t="shared" si="0"/>
        <v>0.59300709186438305</v>
      </c>
      <c r="I11" s="8">
        <v>1273.2899999999979</v>
      </c>
      <c r="J11" s="77">
        <f t="shared" si="1"/>
        <v>17641.779999999973</v>
      </c>
      <c r="K11" s="78">
        <f t="shared" si="2"/>
        <v>0.22775790512271255</v>
      </c>
      <c r="M11" s="2" t="s">
        <v>13</v>
      </c>
      <c r="N11" s="75">
        <v>13.044044044044046</v>
      </c>
      <c r="O11" s="75">
        <v>1</v>
      </c>
      <c r="P11" s="75">
        <v>72</v>
      </c>
      <c r="Q11" s="75">
        <v>14.242216946429387</v>
      </c>
      <c r="R11" s="8">
        <v>1614.5</v>
      </c>
      <c r="S11" s="8">
        <v>999</v>
      </c>
      <c r="T11" s="76">
        <f t="shared" si="3"/>
        <v>0.6187674202539486</v>
      </c>
      <c r="U11" s="8">
        <v>1273.2899999999979</v>
      </c>
      <c r="V11" s="77">
        <f t="shared" si="4"/>
        <v>10277.015788169696</v>
      </c>
      <c r="W11" s="78">
        <f t="shared" si="5"/>
        <v>0.13267774492293727</v>
      </c>
      <c r="X11" s="79"/>
      <c r="Y11" s="2" t="s">
        <v>13</v>
      </c>
      <c r="Z11" s="75">
        <v>15.366658044490425</v>
      </c>
      <c r="AA11" s="75">
        <v>2</v>
      </c>
      <c r="AB11" s="75">
        <v>84</v>
      </c>
      <c r="AC11" s="75">
        <v>19.905404790285534</v>
      </c>
      <c r="AD11" s="8">
        <v>1273.2899999999979</v>
      </c>
      <c r="AE11" s="8">
        <v>154.64000000000001</v>
      </c>
      <c r="AF11" s="76">
        <f t="shared" si="6"/>
        <v>0.12144915926458251</v>
      </c>
      <c r="AG11" s="8">
        <v>1273.2899999999979</v>
      </c>
      <c r="AH11" s="77">
        <f t="shared" si="7"/>
        <v>2376.2999999999997</v>
      </c>
      <c r="AI11" s="78">
        <f t="shared" si="8"/>
        <v>3.0678373154131987E-2</v>
      </c>
    </row>
    <row r="12" spans="1:35" x14ac:dyDescent="0.2">
      <c r="A12" s="2" t="s">
        <v>14</v>
      </c>
      <c r="B12" s="75">
        <v>11.40504214737987</v>
      </c>
      <c r="C12" s="75">
        <v>1</v>
      </c>
      <c r="D12" s="75">
        <v>54</v>
      </c>
      <c r="E12" s="75">
        <v>9.5538742457776014</v>
      </c>
      <c r="F12" s="8">
        <v>777.76000000000067</v>
      </c>
      <c r="G12" s="8">
        <v>257.42999999999995</v>
      </c>
      <c r="H12" s="76">
        <f t="shared" si="0"/>
        <v>0.330988994034149</v>
      </c>
      <c r="I12" s="8">
        <v>777.76000000000067</v>
      </c>
      <c r="J12" s="77">
        <f t="shared" si="1"/>
        <v>2935.9999999999995</v>
      </c>
      <c r="K12" s="78">
        <f t="shared" si="2"/>
        <v>6.2053864558000008E-2</v>
      </c>
      <c r="M12" s="2" t="s">
        <v>14</v>
      </c>
      <c r="N12" s="75">
        <v>24.942374118902524</v>
      </c>
      <c r="O12" s="75">
        <v>1</v>
      </c>
      <c r="P12" s="75">
        <v>180</v>
      </c>
      <c r="Q12" s="75">
        <v>31.698791211419593</v>
      </c>
      <c r="R12" s="8">
        <v>448.15999999999974</v>
      </c>
      <c r="S12" s="8">
        <v>356.08999999999992</v>
      </c>
      <c r="T12" s="76">
        <f t="shared" si="3"/>
        <v>0.79455997857907923</v>
      </c>
      <c r="U12" s="8">
        <v>777.76000000000067</v>
      </c>
      <c r="V12" s="77">
        <f t="shared" si="4"/>
        <v>15413.812756158533</v>
      </c>
      <c r="W12" s="78">
        <f t="shared" si="5"/>
        <v>0.32577883143495728</v>
      </c>
      <c r="X12" s="79"/>
      <c r="Y12" s="2" t="s">
        <v>14</v>
      </c>
      <c r="Z12" s="75">
        <v>9.0684180138568138</v>
      </c>
      <c r="AA12" s="75">
        <v>2</v>
      </c>
      <c r="AB12" s="75">
        <v>19</v>
      </c>
      <c r="AC12" s="75">
        <v>6.4664377295380309</v>
      </c>
      <c r="AD12" s="8">
        <v>777.76000000000067</v>
      </c>
      <c r="AE12" s="8">
        <v>69.279999999999987</v>
      </c>
      <c r="AF12" s="76">
        <f t="shared" si="6"/>
        <v>8.9076321744496922E-2</v>
      </c>
      <c r="AG12" s="8">
        <v>777.76000000000067</v>
      </c>
      <c r="AH12" s="77">
        <f t="shared" si="7"/>
        <v>628.25999999999988</v>
      </c>
      <c r="AI12" s="78">
        <f t="shared" si="8"/>
        <v>1.3278597052864131E-2</v>
      </c>
    </row>
    <row r="13" spans="1:35" x14ac:dyDescent="0.2">
      <c r="A13" s="2" t="s">
        <v>15</v>
      </c>
      <c r="B13" s="75">
        <v>10.083333333333334</v>
      </c>
      <c r="C13" s="75">
        <v>2</v>
      </c>
      <c r="D13" s="75">
        <v>25</v>
      </c>
      <c r="E13" s="75">
        <v>7.7932438126114736</v>
      </c>
      <c r="F13" s="8">
        <v>82.569999999999965</v>
      </c>
      <c r="G13" s="8">
        <v>45.839999999999996</v>
      </c>
      <c r="H13" s="76">
        <f t="shared" si="0"/>
        <v>0.5551653142787939</v>
      </c>
      <c r="I13" s="8">
        <v>82.569999999999965</v>
      </c>
      <c r="J13" s="77">
        <f t="shared" si="1"/>
        <v>462.21999999999991</v>
      </c>
      <c r="K13" s="78">
        <f t="shared" si="2"/>
        <v>9.2020552092786381E-2</v>
      </c>
      <c r="M13" s="2" t="s">
        <v>15</v>
      </c>
      <c r="N13" s="75">
        <v>5.571467061834837</v>
      </c>
      <c r="O13" s="75">
        <v>1</v>
      </c>
      <c r="P13" s="75">
        <v>14</v>
      </c>
      <c r="Q13" s="75">
        <v>4.1879220796932159</v>
      </c>
      <c r="R13" s="8">
        <v>178.06999999999994</v>
      </c>
      <c r="S13" s="8">
        <v>74.22999999999999</v>
      </c>
      <c r="T13" s="76">
        <f t="shared" si="3"/>
        <v>0.41685853877688561</v>
      </c>
      <c r="U13" s="8">
        <v>82.569999999999965</v>
      </c>
      <c r="V13" s="77">
        <f t="shared" si="4"/>
        <v>191.76994945807823</v>
      </c>
      <c r="W13" s="78">
        <f t="shared" si="5"/>
        <v>3.8178306053260579E-2</v>
      </c>
      <c r="X13" s="79"/>
      <c r="Y13" s="2" t="s">
        <v>15</v>
      </c>
      <c r="Z13" s="75">
        <v>19.404195804195801</v>
      </c>
      <c r="AA13" s="75">
        <v>17</v>
      </c>
      <c r="AB13" s="75">
        <v>22</v>
      </c>
      <c r="AC13" s="75">
        <v>2.3582162918355931</v>
      </c>
      <c r="AD13" s="8">
        <v>82.569999999999965</v>
      </c>
      <c r="AE13" s="8">
        <v>14.3</v>
      </c>
      <c r="AF13" s="76">
        <f t="shared" si="6"/>
        <v>0.17318638730773897</v>
      </c>
      <c r="AG13" s="8">
        <v>82.569999999999965</v>
      </c>
      <c r="AH13" s="77">
        <f t="shared" si="7"/>
        <v>277.47999999999996</v>
      </c>
      <c r="AI13" s="78">
        <f t="shared" si="8"/>
        <v>5.5241795670257374E-2</v>
      </c>
    </row>
    <row r="14" spans="1:35" x14ac:dyDescent="0.2">
      <c r="A14" s="2" t="s">
        <v>16</v>
      </c>
      <c r="B14" s="75">
        <v>13.07123287671233</v>
      </c>
      <c r="C14" s="75">
        <v>4</v>
      </c>
      <c r="D14" s="75">
        <v>23</v>
      </c>
      <c r="E14" s="75">
        <v>6.1617337587293353</v>
      </c>
      <c r="F14" s="8">
        <v>171.48000000000002</v>
      </c>
      <c r="G14" s="8">
        <v>58.400000000000006</v>
      </c>
      <c r="H14" s="76">
        <f t="shared" si="0"/>
        <v>0.3405644973174714</v>
      </c>
      <c r="I14" s="8">
        <v>171.48000000000002</v>
      </c>
      <c r="J14" s="77">
        <f t="shared" si="1"/>
        <v>763.36</v>
      </c>
      <c r="K14" s="78">
        <f t="shared" si="2"/>
        <v>7.3176951024281747E-2</v>
      </c>
      <c r="M14" s="2" t="s">
        <v>16</v>
      </c>
      <c r="N14" s="75">
        <v>13.846153846153845</v>
      </c>
      <c r="O14" s="75">
        <v>2</v>
      </c>
      <c r="P14" s="75">
        <v>62</v>
      </c>
      <c r="Q14" s="75">
        <v>15.169718143593993</v>
      </c>
      <c r="R14" s="8">
        <v>195.78000000000006</v>
      </c>
      <c r="S14" s="8">
        <v>150.54000000000002</v>
      </c>
      <c r="T14" s="76">
        <f t="shared" si="3"/>
        <v>0.76892430278884449</v>
      </c>
      <c r="U14" s="8">
        <v>171.48000000000002</v>
      </c>
      <c r="V14" s="77">
        <f t="shared" si="4"/>
        <v>1825.6865461231994</v>
      </c>
      <c r="W14" s="78">
        <f t="shared" si="5"/>
        <v>0.17501332919113846</v>
      </c>
      <c r="X14" s="79"/>
      <c r="Y14" s="2" t="s">
        <v>16</v>
      </c>
      <c r="Z14" s="75">
        <v>27</v>
      </c>
      <c r="AA14" s="75">
        <v>1</v>
      </c>
      <c r="AB14" s="75">
        <v>63</v>
      </c>
      <c r="AC14" s="75">
        <v>22.806118644325419</v>
      </c>
      <c r="AD14" s="8">
        <v>171.48000000000002</v>
      </c>
      <c r="AE14" s="8">
        <v>51.4</v>
      </c>
      <c r="AF14" s="76">
        <f t="shared" si="6"/>
        <v>0.29974341031024021</v>
      </c>
      <c r="AG14" s="8">
        <v>171.48000000000002</v>
      </c>
      <c r="AH14" s="77">
        <f t="shared" si="7"/>
        <v>1387.8</v>
      </c>
      <c r="AI14" s="78">
        <f t="shared" si="8"/>
        <v>0.13303680128838058</v>
      </c>
    </row>
    <row r="15" spans="1:35" x14ac:dyDescent="0.2">
      <c r="A15" s="2" t="s">
        <v>17</v>
      </c>
      <c r="B15" s="75">
        <v>44.666666666666657</v>
      </c>
      <c r="C15" s="75">
        <v>13</v>
      </c>
      <c r="D15" s="75">
        <v>130</v>
      </c>
      <c r="E15" s="75">
        <v>35.088049192318387</v>
      </c>
      <c r="F15" s="8">
        <v>248.14000000000001</v>
      </c>
      <c r="G15" s="8">
        <v>58.77</v>
      </c>
      <c r="H15" s="76">
        <f t="shared" si="0"/>
        <v>0.23684210526315788</v>
      </c>
      <c r="I15" s="8">
        <v>248.14000000000001</v>
      </c>
      <c r="J15" s="77">
        <f t="shared" si="1"/>
        <v>2625.0599999999995</v>
      </c>
      <c r="K15" s="78">
        <f t="shared" si="2"/>
        <v>0.17390050468637341</v>
      </c>
      <c r="M15" s="2" t="s">
        <v>17</v>
      </c>
      <c r="N15" s="75">
        <v>32.17647058823529</v>
      </c>
      <c r="O15" s="75">
        <v>1</v>
      </c>
      <c r="P15" s="75">
        <v>243</v>
      </c>
      <c r="Q15" s="75">
        <v>48.185852249784674</v>
      </c>
      <c r="R15" s="8">
        <v>810.5400000000003</v>
      </c>
      <c r="S15" s="8">
        <v>725.22000000000014</v>
      </c>
      <c r="T15" s="76">
        <f t="shared" si="3"/>
        <v>0.89473684210526294</v>
      </c>
      <c r="U15" s="8">
        <v>248.14000000000001</v>
      </c>
      <c r="V15" s="77">
        <f t="shared" si="4"/>
        <v>7143.8199999999979</v>
      </c>
      <c r="W15" s="78">
        <f t="shared" si="5"/>
        <v>0.47325162220620021</v>
      </c>
      <c r="X15" s="79"/>
      <c r="Y15" s="2" t="s">
        <v>17</v>
      </c>
      <c r="Z15" s="75">
        <v>13</v>
      </c>
      <c r="AA15" s="75">
        <v>13</v>
      </c>
      <c r="AB15" s="75">
        <v>13</v>
      </c>
      <c r="AC15" s="75">
        <v>0</v>
      </c>
      <c r="AD15" s="8">
        <v>248.14000000000001</v>
      </c>
      <c r="AE15" s="8">
        <v>6.53</v>
      </c>
      <c r="AF15" s="76">
        <f t="shared" si="6"/>
        <v>2.6315789473684209E-2</v>
      </c>
      <c r="AG15" s="8">
        <v>248.14000000000001</v>
      </c>
      <c r="AH15" s="77">
        <f t="shared" si="7"/>
        <v>84.89</v>
      </c>
      <c r="AI15" s="78">
        <f t="shared" si="8"/>
        <v>5.6236481614996394E-3</v>
      </c>
    </row>
    <row r="16" spans="1:35" x14ac:dyDescent="0.2">
      <c r="A16" s="2" t="s">
        <v>18</v>
      </c>
      <c r="B16" s="75">
        <v>12.2</v>
      </c>
      <c r="C16" s="75">
        <v>2</v>
      </c>
      <c r="D16" s="75">
        <v>43</v>
      </c>
      <c r="E16" s="75">
        <v>11.896061494031015</v>
      </c>
      <c r="F16" s="8">
        <v>33</v>
      </c>
      <c r="G16" s="8">
        <v>22.5</v>
      </c>
      <c r="H16" s="76">
        <f t="shared" si="0"/>
        <v>0.68181818181818177</v>
      </c>
      <c r="I16" s="8">
        <v>33</v>
      </c>
      <c r="J16" s="77">
        <f t="shared" si="1"/>
        <v>274.49999999999994</v>
      </c>
      <c r="K16" s="78">
        <f t="shared" si="2"/>
        <v>0.13673723536737234</v>
      </c>
      <c r="M16" s="2" t="s">
        <v>18</v>
      </c>
      <c r="N16" s="75">
        <v>3.8181818181818179</v>
      </c>
      <c r="O16" s="75">
        <v>1</v>
      </c>
      <c r="P16" s="75">
        <v>12</v>
      </c>
      <c r="Q16" s="75">
        <v>3.1559342120705773</v>
      </c>
      <c r="R16" s="8">
        <v>113.96000000000006</v>
      </c>
      <c r="S16" s="8">
        <v>56.98</v>
      </c>
      <c r="T16" s="76">
        <f t="shared" si="3"/>
        <v>0.49999999999999967</v>
      </c>
      <c r="U16" s="8">
        <v>33</v>
      </c>
      <c r="V16" s="77">
        <f t="shared" si="4"/>
        <v>62.99999999999995</v>
      </c>
      <c r="W16" s="78">
        <f t="shared" si="5"/>
        <v>3.1382316313823141E-2</v>
      </c>
      <c r="X16" s="79"/>
      <c r="Y16" s="2" t="s">
        <v>18</v>
      </c>
      <c r="Z16" s="75">
        <v>2</v>
      </c>
      <c r="AA16" s="75">
        <v>2</v>
      </c>
      <c r="AB16" s="75">
        <v>2</v>
      </c>
      <c r="AC16" s="75">
        <v>0</v>
      </c>
      <c r="AD16" s="8">
        <v>33</v>
      </c>
      <c r="AE16" s="8">
        <v>1.5</v>
      </c>
      <c r="AF16" s="76">
        <f t="shared" si="6"/>
        <v>4.5454545454545456E-2</v>
      </c>
      <c r="AG16" s="8">
        <v>33</v>
      </c>
      <c r="AH16" s="77">
        <f t="shared" si="7"/>
        <v>3</v>
      </c>
      <c r="AI16" s="78">
        <f t="shared" si="8"/>
        <v>1.4943960149439602E-3</v>
      </c>
    </row>
    <row r="17" spans="1:68" x14ac:dyDescent="0.2">
      <c r="A17" s="2" t="s">
        <v>19</v>
      </c>
      <c r="B17" s="75">
        <v>30.030793735067686</v>
      </c>
      <c r="C17" s="75">
        <v>4</v>
      </c>
      <c r="D17" s="75">
        <v>151</v>
      </c>
      <c r="E17" s="75">
        <v>31.105346887705199</v>
      </c>
      <c r="F17" s="8">
        <v>239.95999999999992</v>
      </c>
      <c r="G17" s="8">
        <v>150.68</v>
      </c>
      <c r="H17" s="76">
        <f t="shared" si="0"/>
        <v>0.62793798966494441</v>
      </c>
      <c r="I17" s="8">
        <v>239.95999999999992</v>
      </c>
      <c r="J17" s="77">
        <f t="shared" si="1"/>
        <v>4525.0399999999991</v>
      </c>
      <c r="K17" s="78">
        <f t="shared" si="2"/>
        <v>0.30998591089382482</v>
      </c>
      <c r="M17" s="2" t="s">
        <v>19</v>
      </c>
      <c r="N17" s="75">
        <v>14.787054063994116</v>
      </c>
      <c r="O17" s="75">
        <v>2</v>
      </c>
      <c r="P17" s="75">
        <v>47</v>
      </c>
      <c r="Q17" s="75">
        <v>11.836065892345053</v>
      </c>
      <c r="R17" s="8">
        <v>757.89999999999975</v>
      </c>
      <c r="S17" s="8">
        <v>407.85</v>
      </c>
      <c r="T17" s="76">
        <f t="shared" si="3"/>
        <v>0.53813167964111386</v>
      </c>
      <c r="U17" s="8">
        <v>239.95999999999992</v>
      </c>
      <c r="V17" s="77">
        <f t="shared" si="4"/>
        <v>1909.4534424066503</v>
      </c>
      <c r="W17" s="78">
        <f t="shared" si="5"/>
        <v>0.13080628340385389</v>
      </c>
      <c r="X17" s="79"/>
      <c r="Y17" s="2" t="s">
        <v>19</v>
      </c>
      <c r="Z17" s="75">
        <v>7.5122210414452715</v>
      </c>
      <c r="AA17" s="75">
        <v>1</v>
      </c>
      <c r="AB17" s="75">
        <v>19</v>
      </c>
      <c r="AC17" s="75">
        <v>6.2443956932806026</v>
      </c>
      <c r="AD17" s="8">
        <v>239.95999999999992</v>
      </c>
      <c r="AE17" s="8">
        <v>37.64</v>
      </c>
      <c r="AF17" s="76">
        <f t="shared" si="6"/>
        <v>0.15685947657942995</v>
      </c>
      <c r="AG17" s="8">
        <v>239.95999999999992</v>
      </c>
      <c r="AH17" s="77">
        <f t="shared" si="7"/>
        <v>282.76</v>
      </c>
      <c r="AI17" s="78">
        <f t="shared" si="8"/>
        <v>1.9370351679617842E-2</v>
      </c>
    </row>
    <row r="18" spans="1:68" x14ac:dyDescent="0.2">
      <c r="A18" s="2" t="s">
        <v>20</v>
      </c>
      <c r="B18" s="75">
        <v>37.5</v>
      </c>
      <c r="C18" s="75">
        <v>3</v>
      </c>
      <c r="D18" s="75">
        <v>108</v>
      </c>
      <c r="E18" s="75">
        <v>33.740215201364087</v>
      </c>
      <c r="F18" s="8">
        <v>104.02000000000004</v>
      </c>
      <c r="G18" s="8">
        <v>59.44</v>
      </c>
      <c r="H18" s="76">
        <f t="shared" si="0"/>
        <v>0.57142857142857117</v>
      </c>
      <c r="I18" s="8">
        <v>104.02000000000004</v>
      </c>
      <c r="J18" s="77">
        <f t="shared" si="1"/>
        <v>2229</v>
      </c>
      <c r="K18" s="78">
        <f t="shared" si="2"/>
        <v>0.35225048923679048</v>
      </c>
      <c r="M18" s="2" t="s">
        <v>20</v>
      </c>
      <c r="N18" s="75">
        <v>5.375</v>
      </c>
      <c r="O18" s="75">
        <v>1</v>
      </c>
      <c r="P18" s="75">
        <v>10</v>
      </c>
      <c r="Q18" s="75">
        <v>3.3657225829191328</v>
      </c>
      <c r="R18" s="8">
        <v>211.54000000000008</v>
      </c>
      <c r="S18" s="8">
        <v>120.88</v>
      </c>
      <c r="T18" s="76">
        <f t="shared" si="3"/>
        <v>0.57142857142857117</v>
      </c>
      <c r="U18" s="8">
        <v>104.02000000000004</v>
      </c>
      <c r="V18" s="77">
        <f t="shared" si="4"/>
        <v>319.48999999999995</v>
      </c>
      <c r="W18" s="78">
        <f t="shared" si="5"/>
        <v>5.0489236790606622E-2</v>
      </c>
      <c r="X18" s="79"/>
      <c r="Y18" s="2" t="s">
        <v>20</v>
      </c>
      <c r="Z18" s="75">
        <v>27</v>
      </c>
      <c r="AA18" s="75">
        <v>2</v>
      </c>
      <c r="AB18" s="75">
        <v>52</v>
      </c>
      <c r="AC18" s="75">
        <v>25.886169957987125</v>
      </c>
      <c r="AD18" s="8">
        <v>104.02000000000004</v>
      </c>
      <c r="AE18" s="8">
        <v>14.86</v>
      </c>
      <c r="AF18" s="76">
        <f t="shared" si="6"/>
        <v>0.14285714285714279</v>
      </c>
      <c r="AG18" s="8">
        <v>104.02000000000004</v>
      </c>
      <c r="AH18" s="77">
        <f t="shared" si="7"/>
        <v>401.21999999999997</v>
      </c>
      <c r="AI18" s="78">
        <f t="shared" si="8"/>
        <v>6.3405088062622281E-2</v>
      </c>
    </row>
    <row r="19" spans="1:68" x14ac:dyDescent="0.2">
      <c r="I19" s="53">
        <f>SUM(I6:I18)</f>
        <v>4027.4099999999985</v>
      </c>
      <c r="J19" s="77">
        <f>SUM(J6:J18)</f>
        <v>43083.859999999971</v>
      </c>
      <c r="K19" s="80"/>
      <c r="U19" s="53">
        <f>SUM(U6:U18)</f>
        <v>4027.4099999999985</v>
      </c>
      <c r="V19" s="77">
        <f>SUM(V6:V18)</f>
        <v>48769.529928782336</v>
      </c>
      <c r="W19" s="80"/>
      <c r="X19" s="80"/>
      <c r="AG19" s="53">
        <f>SUM(AG6:AG18)</f>
        <v>4027.4099999999985</v>
      </c>
      <c r="AH19" s="77">
        <f>SUM(AH6:AH18)</f>
        <v>8296.25</v>
      </c>
      <c r="AI19" s="80"/>
    </row>
    <row r="22" spans="1:68" ht="16.5" customHeight="1" x14ac:dyDescent="0.2">
      <c r="A22" s="119" t="s">
        <v>189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1"/>
      <c r="AC22" s="81"/>
    </row>
    <row r="23" spans="1:68" ht="15.75" customHeight="1" x14ac:dyDescent="0.2">
      <c r="A23" s="119" t="s">
        <v>82</v>
      </c>
      <c r="B23" s="120"/>
      <c r="C23" s="120"/>
      <c r="D23" s="120"/>
      <c r="E23" s="120"/>
      <c r="F23" s="120"/>
      <c r="G23" s="120"/>
      <c r="H23" s="120"/>
      <c r="I23" s="121"/>
      <c r="J23" s="119" t="s">
        <v>83</v>
      </c>
      <c r="K23" s="120"/>
      <c r="L23" s="120"/>
      <c r="M23" s="120"/>
      <c r="N23" s="120"/>
      <c r="O23" s="120"/>
      <c r="P23" s="120"/>
      <c r="Q23" s="120"/>
      <c r="R23" s="121"/>
      <c r="S23" s="119" t="s">
        <v>84</v>
      </c>
      <c r="T23" s="120"/>
      <c r="U23" s="120"/>
      <c r="V23" s="120"/>
      <c r="W23" s="120"/>
      <c r="X23" s="120"/>
      <c r="Y23" s="120"/>
      <c r="Z23" s="120"/>
      <c r="AA23" s="121"/>
      <c r="AC23" s="81"/>
    </row>
    <row r="24" spans="1:68" ht="25.5" x14ac:dyDescent="0.2">
      <c r="A24" s="3" t="s">
        <v>59</v>
      </c>
      <c r="B24" s="3" t="s">
        <v>60</v>
      </c>
      <c r="C24" s="3" t="s">
        <v>61</v>
      </c>
      <c r="D24" s="3" t="s">
        <v>62</v>
      </c>
      <c r="E24" s="3" t="s">
        <v>58</v>
      </c>
      <c r="F24" s="3" t="s">
        <v>63</v>
      </c>
      <c r="G24" s="3" t="s">
        <v>80</v>
      </c>
      <c r="H24" s="72" t="s">
        <v>86</v>
      </c>
      <c r="I24" s="73" t="s">
        <v>85</v>
      </c>
      <c r="J24" s="3" t="s">
        <v>59</v>
      </c>
      <c r="K24" s="3" t="s">
        <v>60</v>
      </c>
      <c r="L24" s="3" t="s">
        <v>61</v>
      </c>
      <c r="M24" s="3" t="s">
        <v>62</v>
      </c>
      <c r="N24" s="3" t="s">
        <v>58</v>
      </c>
      <c r="O24" s="3" t="s">
        <v>63</v>
      </c>
      <c r="P24" s="3" t="s">
        <v>80</v>
      </c>
      <c r="Q24" s="72" t="s">
        <v>86</v>
      </c>
      <c r="R24" s="73" t="s">
        <v>85</v>
      </c>
      <c r="S24" s="3" t="s">
        <v>59</v>
      </c>
      <c r="T24" s="3" t="s">
        <v>60</v>
      </c>
      <c r="U24" s="3" t="s">
        <v>61</v>
      </c>
      <c r="V24" s="3" t="s">
        <v>62</v>
      </c>
      <c r="W24" s="3" t="s">
        <v>58</v>
      </c>
      <c r="X24" s="3" t="s">
        <v>63</v>
      </c>
      <c r="Y24" s="3" t="s">
        <v>80</v>
      </c>
      <c r="Z24" s="72" t="s">
        <v>86</v>
      </c>
      <c r="AA24" s="73" t="s">
        <v>85</v>
      </c>
      <c r="AC24" s="81"/>
    </row>
    <row r="25" spans="1:68" x14ac:dyDescent="0.2">
      <c r="A25" s="75">
        <v>22.133901187253098</v>
      </c>
      <c r="B25" s="75">
        <v>1</v>
      </c>
      <c r="C25" s="75">
        <v>153</v>
      </c>
      <c r="D25" s="75">
        <v>24.365107528445971</v>
      </c>
      <c r="E25" s="8">
        <v>4027.4100000000012</v>
      </c>
      <c r="F25" s="8">
        <v>1946.5099999999991</v>
      </c>
      <c r="G25" s="76">
        <f>F25/E25</f>
        <v>0.48331557998813096</v>
      </c>
      <c r="H25" s="77">
        <f>A25*G25*E25</f>
        <v>43083.860000000008</v>
      </c>
      <c r="I25" s="78">
        <f>((H25*12/365)/E25/2)</f>
        <v>0.17585193352959799</v>
      </c>
      <c r="J25" s="75">
        <v>18.877656767443444</v>
      </c>
      <c r="K25" s="75">
        <v>1</v>
      </c>
      <c r="L25" s="75">
        <v>252</v>
      </c>
      <c r="M25" s="75">
        <v>28.975979925055128</v>
      </c>
      <c r="N25" s="8">
        <v>4027.4100000000012</v>
      </c>
      <c r="O25" s="8">
        <v>2615.0200000000004</v>
      </c>
      <c r="P25" s="76">
        <f>O25/N25</f>
        <v>0.64930563314884748</v>
      </c>
      <c r="Q25" s="77">
        <f>J25*P25*N25</f>
        <v>49365.449999999968</v>
      </c>
      <c r="R25" s="78">
        <f>((Q25*12/365)/N25/2)</f>
        <v>0.20149099528358619</v>
      </c>
      <c r="S25" s="75">
        <v>16.13491384340114</v>
      </c>
      <c r="T25" s="75">
        <v>1</v>
      </c>
      <c r="U25" s="75">
        <v>162</v>
      </c>
      <c r="V25" s="75">
        <v>21.99029946679477</v>
      </c>
      <c r="W25" s="8">
        <v>4027.4100000000012</v>
      </c>
      <c r="X25" s="8">
        <v>514.17999999999972</v>
      </c>
      <c r="Y25" s="76">
        <f>X25/W25</f>
        <v>0.12767014036316132</v>
      </c>
      <c r="Z25" s="77">
        <f>S25*Y25*W25</f>
        <v>8296.2499999999927</v>
      </c>
      <c r="AA25" s="78">
        <f>((Z25*12/365)/W25/2)</f>
        <v>3.3862137783033507E-2</v>
      </c>
    </row>
    <row r="26" spans="1:68" x14ac:dyDescent="0.2">
      <c r="A26" s="82"/>
      <c r="B26" s="83"/>
      <c r="C26" s="82"/>
      <c r="D26" s="82"/>
      <c r="E26" s="84"/>
      <c r="F26" s="84"/>
      <c r="G26" s="85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3"/>
      <c r="U26" s="82"/>
      <c r="V26" s="82"/>
      <c r="W26" s="84"/>
      <c r="X26" s="84"/>
      <c r="Y26" s="85"/>
    </row>
    <row r="30" spans="1:68" ht="15.75" customHeight="1" x14ac:dyDescent="0.2">
      <c r="A30" s="117" t="s">
        <v>7</v>
      </c>
      <c r="B30" s="119" t="s">
        <v>140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81"/>
    </row>
    <row r="31" spans="1:68" ht="15" customHeight="1" x14ac:dyDescent="0.2">
      <c r="A31" s="117"/>
      <c r="B31" s="119" t="s">
        <v>0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1"/>
      <c r="T31" s="119" t="s">
        <v>202</v>
      </c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1"/>
      <c r="AL31" s="119" t="s">
        <v>4</v>
      </c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19" t="s">
        <v>5</v>
      </c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81"/>
    </row>
    <row r="32" spans="1:68" ht="15" customHeight="1" x14ac:dyDescent="0.2">
      <c r="A32" s="117"/>
      <c r="B32" s="119" t="s">
        <v>190</v>
      </c>
      <c r="C32" s="120"/>
      <c r="D32" s="120"/>
      <c r="E32" s="120"/>
      <c r="F32" s="120"/>
      <c r="G32" s="121"/>
      <c r="H32" s="119" t="s">
        <v>191</v>
      </c>
      <c r="I32" s="120"/>
      <c r="J32" s="120"/>
      <c r="K32" s="120"/>
      <c r="L32" s="120"/>
      <c r="M32" s="121"/>
      <c r="N32" s="119" t="s">
        <v>192</v>
      </c>
      <c r="O32" s="120"/>
      <c r="P32" s="120"/>
      <c r="Q32" s="120"/>
      <c r="R32" s="120"/>
      <c r="S32" s="121"/>
      <c r="T32" s="119" t="s">
        <v>190</v>
      </c>
      <c r="U32" s="120"/>
      <c r="V32" s="120"/>
      <c r="W32" s="120"/>
      <c r="X32" s="120"/>
      <c r="Y32" s="121"/>
      <c r="Z32" s="119" t="s">
        <v>191</v>
      </c>
      <c r="AA32" s="120"/>
      <c r="AB32" s="120"/>
      <c r="AC32" s="120"/>
      <c r="AD32" s="120"/>
      <c r="AE32" s="121"/>
      <c r="AF32" s="119" t="s">
        <v>192</v>
      </c>
      <c r="AG32" s="120"/>
      <c r="AH32" s="120"/>
      <c r="AI32" s="120"/>
      <c r="AJ32" s="120"/>
      <c r="AK32" s="121"/>
      <c r="AL32" s="119" t="s">
        <v>190</v>
      </c>
      <c r="AM32" s="120"/>
      <c r="AN32" s="120"/>
      <c r="AO32" s="120"/>
      <c r="AP32" s="120"/>
      <c r="AQ32" s="121"/>
      <c r="AR32" s="119" t="s">
        <v>191</v>
      </c>
      <c r="AS32" s="120"/>
      <c r="AT32" s="120"/>
      <c r="AU32" s="120"/>
      <c r="AV32" s="120"/>
      <c r="AW32" s="121"/>
      <c r="AX32" s="119" t="s">
        <v>190</v>
      </c>
      <c r="AY32" s="120"/>
      <c r="AZ32" s="120"/>
      <c r="BA32" s="120"/>
      <c r="BB32" s="120"/>
      <c r="BC32" s="121"/>
      <c r="BD32" s="119" t="s">
        <v>191</v>
      </c>
      <c r="BE32" s="120"/>
      <c r="BF32" s="120"/>
      <c r="BG32" s="120"/>
      <c r="BH32" s="120"/>
      <c r="BI32" s="121"/>
      <c r="BJ32" s="119" t="s">
        <v>192</v>
      </c>
      <c r="BK32" s="120"/>
      <c r="BL32" s="120"/>
      <c r="BM32" s="120"/>
      <c r="BN32" s="120"/>
      <c r="BO32" s="121"/>
      <c r="BP32" s="81"/>
    </row>
    <row r="33" spans="1:68" ht="25.5" x14ac:dyDescent="0.2">
      <c r="A33" s="115"/>
      <c r="B33" s="3" t="s">
        <v>59</v>
      </c>
      <c r="C33" s="3" t="s">
        <v>60</v>
      </c>
      <c r="D33" s="3" t="s">
        <v>61</v>
      </c>
      <c r="E33" s="3" t="s">
        <v>62</v>
      </c>
      <c r="F33" s="3" t="s">
        <v>58</v>
      </c>
      <c r="G33" s="3" t="s">
        <v>63</v>
      </c>
      <c r="H33" s="3" t="s">
        <v>59</v>
      </c>
      <c r="I33" s="3" t="s">
        <v>60</v>
      </c>
      <c r="J33" s="3" t="s">
        <v>61</v>
      </c>
      <c r="K33" s="3" t="s">
        <v>62</v>
      </c>
      <c r="L33" s="3" t="s">
        <v>58</v>
      </c>
      <c r="M33" s="3" t="s">
        <v>63</v>
      </c>
      <c r="N33" s="3" t="s">
        <v>59</v>
      </c>
      <c r="O33" s="3" t="s">
        <v>60</v>
      </c>
      <c r="P33" s="3" t="s">
        <v>61</v>
      </c>
      <c r="Q33" s="3" t="s">
        <v>62</v>
      </c>
      <c r="R33" s="3" t="s">
        <v>58</v>
      </c>
      <c r="S33" s="3" t="s">
        <v>63</v>
      </c>
      <c r="T33" s="3" t="s">
        <v>59</v>
      </c>
      <c r="U33" s="3" t="s">
        <v>60</v>
      </c>
      <c r="V33" s="3" t="s">
        <v>61</v>
      </c>
      <c r="W33" s="3" t="s">
        <v>62</v>
      </c>
      <c r="X33" s="3" t="s">
        <v>58</v>
      </c>
      <c r="Y33" s="3" t="s">
        <v>63</v>
      </c>
      <c r="Z33" s="3" t="s">
        <v>59</v>
      </c>
      <c r="AA33" s="3" t="s">
        <v>60</v>
      </c>
      <c r="AB33" s="3" t="s">
        <v>61</v>
      </c>
      <c r="AC33" s="3" t="s">
        <v>62</v>
      </c>
      <c r="AD33" s="3" t="s">
        <v>58</v>
      </c>
      <c r="AE33" s="3" t="s">
        <v>63</v>
      </c>
      <c r="AF33" s="3" t="s">
        <v>59</v>
      </c>
      <c r="AG33" s="3" t="s">
        <v>60</v>
      </c>
      <c r="AH33" s="3" t="s">
        <v>61</v>
      </c>
      <c r="AI33" s="3" t="s">
        <v>62</v>
      </c>
      <c r="AJ33" s="3" t="s">
        <v>58</v>
      </c>
      <c r="AK33" s="3" t="s">
        <v>63</v>
      </c>
      <c r="AL33" s="3" t="s">
        <v>59</v>
      </c>
      <c r="AM33" s="3" t="s">
        <v>60</v>
      </c>
      <c r="AN33" s="3" t="s">
        <v>61</v>
      </c>
      <c r="AO33" s="3" t="s">
        <v>62</v>
      </c>
      <c r="AP33" s="3" t="s">
        <v>58</v>
      </c>
      <c r="AQ33" s="3" t="s">
        <v>63</v>
      </c>
      <c r="AR33" s="3" t="s">
        <v>59</v>
      </c>
      <c r="AS33" s="3" t="s">
        <v>60</v>
      </c>
      <c r="AT33" s="3" t="s">
        <v>61</v>
      </c>
      <c r="AU33" s="3" t="s">
        <v>62</v>
      </c>
      <c r="AV33" s="3" t="s">
        <v>58</v>
      </c>
      <c r="AW33" s="3" t="s">
        <v>63</v>
      </c>
      <c r="AX33" s="3" t="s">
        <v>59</v>
      </c>
      <c r="AY33" s="3" t="s">
        <v>60</v>
      </c>
      <c r="AZ33" s="3" t="s">
        <v>61</v>
      </c>
      <c r="BA33" s="3" t="s">
        <v>62</v>
      </c>
      <c r="BB33" s="3" t="s">
        <v>58</v>
      </c>
      <c r="BC33" s="3" t="s">
        <v>63</v>
      </c>
      <c r="BD33" s="3" t="s">
        <v>59</v>
      </c>
      <c r="BE33" s="3" t="s">
        <v>60</v>
      </c>
      <c r="BF33" s="3" t="s">
        <v>61</v>
      </c>
      <c r="BG33" s="3" t="s">
        <v>62</v>
      </c>
      <c r="BH33" s="3" t="s">
        <v>58</v>
      </c>
      <c r="BI33" s="3" t="s">
        <v>63</v>
      </c>
      <c r="BJ33" s="3" t="s">
        <v>59</v>
      </c>
      <c r="BK33" s="3" t="s">
        <v>60</v>
      </c>
      <c r="BL33" s="3" t="s">
        <v>61</v>
      </c>
      <c r="BM33" s="3" t="s">
        <v>62</v>
      </c>
      <c r="BN33" s="3" t="s">
        <v>58</v>
      </c>
      <c r="BO33" s="3" t="s">
        <v>63</v>
      </c>
      <c r="BP33" s="81"/>
    </row>
    <row r="34" spans="1:68" x14ac:dyDescent="0.2">
      <c r="A34" s="2" t="s">
        <v>8</v>
      </c>
      <c r="B34" s="75">
        <v>12</v>
      </c>
      <c r="C34" s="75">
        <v>6</v>
      </c>
      <c r="D34" s="75">
        <v>18</v>
      </c>
      <c r="E34" s="75">
        <v>6.3110844736893323</v>
      </c>
      <c r="F34" s="8">
        <v>41.6</v>
      </c>
      <c r="G34" s="8">
        <v>10.4</v>
      </c>
      <c r="H34" s="75">
        <v>54</v>
      </c>
      <c r="I34" s="75">
        <v>4</v>
      </c>
      <c r="J34" s="75">
        <v>190</v>
      </c>
      <c r="K34" s="75">
        <v>59.177030205602605</v>
      </c>
      <c r="L34" s="8">
        <v>41.6</v>
      </c>
      <c r="M34" s="8">
        <v>36.4</v>
      </c>
      <c r="N34" s="75">
        <v>7.666666666666667</v>
      </c>
      <c r="O34" s="75">
        <v>2</v>
      </c>
      <c r="P34" s="75">
        <v>17</v>
      </c>
      <c r="Q34" s="75">
        <v>6.8739465776591118</v>
      </c>
      <c r="R34" s="8">
        <v>41.6</v>
      </c>
      <c r="S34" s="8">
        <v>15.600000000000001</v>
      </c>
      <c r="T34" s="75"/>
      <c r="U34" s="75"/>
      <c r="V34" s="75"/>
      <c r="W34" s="75"/>
      <c r="X34" s="8">
        <v>0</v>
      </c>
      <c r="Y34" s="8">
        <v>0</v>
      </c>
      <c r="Z34" s="75"/>
      <c r="AA34" s="75"/>
      <c r="AB34" s="75"/>
      <c r="AC34" s="75"/>
      <c r="AD34" s="8">
        <v>0</v>
      </c>
      <c r="AE34" s="8">
        <v>0</v>
      </c>
      <c r="AF34" s="75"/>
      <c r="AG34" s="75"/>
      <c r="AH34" s="75"/>
      <c r="AI34" s="75"/>
      <c r="AJ34" s="8">
        <v>0</v>
      </c>
      <c r="AK34" s="8">
        <v>0</v>
      </c>
      <c r="AL34" s="75"/>
      <c r="AM34" s="75"/>
      <c r="AN34" s="75"/>
      <c r="AO34" s="75"/>
      <c r="AP34" s="8">
        <v>0</v>
      </c>
      <c r="AQ34" s="8">
        <v>0</v>
      </c>
      <c r="AR34" s="75"/>
      <c r="AS34" s="75"/>
      <c r="AT34" s="75"/>
      <c r="AU34" s="75"/>
      <c r="AV34" s="8">
        <v>0</v>
      </c>
      <c r="AW34" s="8">
        <v>0</v>
      </c>
      <c r="AX34" s="75">
        <v>14</v>
      </c>
      <c r="AY34" s="75">
        <v>14</v>
      </c>
      <c r="AZ34" s="75">
        <v>14</v>
      </c>
      <c r="BA34" s="75">
        <v>0</v>
      </c>
      <c r="BB34" s="8">
        <v>10.4</v>
      </c>
      <c r="BC34" s="8">
        <v>5.2</v>
      </c>
      <c r="BD34" s="75">
        <v>25.5</v>
      </c>
      <c r="BE34" s="75">
        <v>6</v>
      </c>
      <c r="BF34" s="75">
        <v>45</v>
      </c>
      <c r="BG34" s="75">
        <v>20.511024539490329</v>
      </c>
      <c r="BH34" s="8">
        <v>10.4</v>
      </c>
      <c r="BI34" s="8">
        <v>10.4</v>
      </c>
      <c r="BJ34" s="75"/>
      <c r="BK34" s="75"/>
      <c r="BL34" s="75"/>
      <c r="BM34" s="75"/>
      <c r="BN34" s="8">
        <v>10.4</v>
      </c>
      <c r="BO34" s="8">
        <v>0</v>
      </c>
      <c r="BP34" s="81"/>
    </row>
    <row r="35" spans="1:68" x14ac:dyDescent="0.2">
      <c r="A35" s="2" t="s">
        <v>9</v>
      </c>
      <c r="B35" s="75"/>
      <c r="C35" s="75"/>
      <c r="D35" s="75"/>
      <c r="E35" s="75"/>
      <c r="F35" s="8">
        <v>0</v>
      </c>
      <c r="G35" s="8">
        <v>0</v>
      </c>
      <c r="H35" s="75"/>
      <c r="I35" s="75"/>
      <c r="J35" s="75"/>
      <c r="K35" s="75"/>
      <c r="L35" s="8">
        <v>0</v>
      </c>
      <c r="M35" s="8">
        <v>0</v>
      </c>
      <c r="N35" s="75"/>
      <c r="O35" s="75"/>
      <c r="P35" s="75"/>
      <c r="Q35" s="75"/>
      <c r="R35" s="8">
        <v>0</v>
      </c>
      <c r="S35" s="8">
        <v>0</v>
      </c>
      <c r="T35" s="75">
        <v>35</v>
      </c>
      <c r="U35" s="75">
        <v>27</v>
      </c>
      <c r="V35" s="75">
        <v>43</v>
      </c>
      <c r="W35" s="75">
        <v>9.1651513899116797</v>
      </c>
      <c r="X35" s="8">
        <v>6.3000000000000007</v>
      </c>
      <c r="Y35" s="8">
        <v>4.2</v>
      </c>
      <c r="Z35" s="75">
        <v>4</v>
      </c>
      <c r="AA35" s="75">
        <v>1</v>
      </c>
      <c r="AB35" s="75">
        <v>6</v>
      </c>
      <c r="AC35" s="75">
        <v>2.3552430471865859</v>
      </c>
      <c r="AD35" s="8">
        <v>6.3000000000000007</v>
      </c>
      <c r="AE35" s="8">
        <v>6.3000000000000007</v>
      </c>
      <c r="AF35" s="75"/>
      <c r="AG35" s="75"/>
      <c r="AH35" s="75"/>
      <c r="AI35" s="75"/>
      <c r="AJ35" s="8">
        <v>6.3000000000000007</v>
      </c>
      <c r="AK35" s="8">
        <v>0</v>
      </c>
      <c r="AL35" s="75"/>
      <c r="AM35" s="75"/>
      <c r="AN35" s="75"/>
      <c r="AO35" s="75"/>
      <c r="AP35" s="8">
        <v>0</v>
      </c>
      <c r="AQ35" s="8">
        <v>0</v>
      </c>
      <c r="AR35" s="75"/>
      <c r="AS35" s="75"/>
      <c r="AT35" s="75"/>
      <c r="AU35" s="75"/>
      <c r="AV35" s="8">
        <v>0</v>
      </c>
      <c r="AW35" s="8">
        <v>0</v>
      </c>
      <c r="AX35" s="75">
        <v>14.588235294117647</v>
      </c>
      <c r="AY35" s="75">
        <v>5</v>
      </c>
      <c r="AZ35" s="75">
        <v>29</v>
      </c>
      <c r="BA35" s="75">
        <v>6.6198702261053688</v>
      </c>
      <c r="BB35" s="8">
        <v>37.800000000000011</v>
      </c>
      <c r="BC35" s="8">
        <v>35.70000000000001</v>
      </c>
      <c r="BD35" s="75">
        <v>3.9999999999999996</v>
      </c>
      <c r="BE35" s="75">
        <v>1</v>
      </c>
      <c r="BF35" s="75">
        <v>7</v>
      </c>
      <c r="BG35" s="75">
        <v>1.8124337784088327</v>
      </c>
      <c r="BH35" s="8">
        <v>37.800000000000011</v>
      </c>
      <c r="BI35" s="8">
        <v>18.900000000000002</v>
      </c>
      <c r="BJ35" s="75">
        <v>2</v>
      </c>
      <c r="BK35" s="75">
        <v>2</v>
      </c>
      <c r="BL35" s="75">
        <v>2</v>
      </c>
      <c r="BM35" s="75">
        <v>0</v>
      </c>
      <c r="BN35" s="8">
        <v>37.800000000000011</v>
      </c>
      <c r="BO35" s="8">
        <v>2.1</v>
      </c>
      <c r="BP35" s="81"/>
    </row>
    <row r="36" spans="1:68" x14ac:dyDescent="0.2">
      <c r="A36" s="2" t="s">
        <v>10</v>
      </c>
      <c r="B36" s="75"/>
      <c r="C36" s="75"/>
      <c r="D36" s="75"/>
      <c r="E36" s="75"/>
      <c r="F36" s="8">
        <v>0</v>
      </c>
      <c r="G36" s="8">
        <v>0</v>
      </c>
      <c r="H36" s="75"/>
      <c r="I36" s="75"/>
      <c r="J36" s="75"/>
      <c r="K36" s="75"/>
      <c r="L36" s="8">
        <v>0</v>
      </c>
      <c r="M36" s="8">
        <v>0</v>
      </c>
      <c r="N36" s="75"/>
      <c r="O36" s="75"/>
      <c r="P36" s="75"/>
      <c r="Q36" s="75"/>
      <c r="R36" s="8">
        <v>0</v>
      </c>
      <c r="S36" s="8">
        <v>0</v>
      </c>
      <c r="T36" s="75">
        <v>18.5</v>
      </c>
      <c r="U36" s="75">
        <v>15</v>
      </c>
      <c r="V36" s="75">
        <v>22</v>
      </c>
      <c r="W36" s="75">
        <v>3.630349644765273</v>
      </c>
      <c r="X36" s="8">
        <v>85.080000000000027</v>
      </c>
      <c r="Y36" s="8">
        <v>14.18</v>
      </c>
      <c r="Z36" s="75">
        <v>17.75</v>
      </c>
      <c r="AA36" s="75">
        <v>4</v>
      </c>
      <c r="AB36" s="75">
        <v>41</v>
      </c>
      <c r="AC36" s="75">
        <v>13.776192178031591</v>
      </c>
      <c r="AD36" s="8">
        <v>85.080000000000027</v>
      </c>
      <c r="AE36" s="8">
        <v>56.720000000000013</v>
      </c>
      <c r="AF36" s="75"/>
      <c r="AG36" s="75"/>
      <c r="AH36" s="75"/>
      <c r="AI36" s="75"/>
      <c r="AJ36" s="8">
        <v>85.080000000000027</v>
      </c>
      <c r="AK36" s="8">
        <v>0</v>
      </c>
      <c r="AL36" s="75"/>
      <c r="AM36" s="75"/>
      <c r="AN36" s="75"/>
      <c r="AO36" s="75"/>
      <c r="AP36" s="8">
        <v>0</v>
      </c>
      <c r="AQ36" s="8">
        <v>0</v>
      </c>
      <c r="AR36" s="75"/>
      <c r="AS36" s="75"/>
      <c r="AT36" s="75"/>
      <c r="AU36" s="75"/>
      <c r="AV36" s="8">
        <v>0</v>
      </c>
      <c r="AW36" s="8">
        <v>0</v>
      </c>
      <c r="AX36" s="75">
        <v>23.363636363636363</v>
      </c>
      <c r="AY36" s="75">
        <v>5</v>
      </c>
      <c r="AZ36" s="75">
        <v>65</v>
      </c>
      <c r="BA36" s="75">
        <v>16.60069749133125</v>
      </c>
      <c r="BB36" s="8">
        <v>148.89000000000004</v>
      </c>
      <c r="BC36" s="8">
        <v>77.990000000000023</v>
      </c>
      <c r="BD36" s="75">
        <v>37.230769230769234</v>
      </c>
      <c r="BE36" s="75">
        <v>2</v>
      </c>
      <c r="BF36" s="75">
        <v>252</v>
      </c>
      <c r="BG36" s="75">
        <v>67.552796355702867</v>
      </c>
      <c r="BH36" s="8">
        <v>148.89000000000004</v>
      </c>
      <c r="BI36" s="8">
        <v>92.17000000000003</v>
      </c>
      <c r="BJ36" s="75">
        <v>8</v>
      </c>
      <c r="BK36" s="75">
        <v>8</v>
      </c>
      <c r="BL36" s="75">
        <v>8</v>
      </c>
      <c r="BM36" s="75">
        <v>0</v>
      </c>
      <c r="BN36" s="8">
        <v>148.89000000000004</v>
      </c>
      <c r="BO36" s="8">
        <v>7.09</v>
      </c>
      <c r="BP36" s="81"/>
    </row>
    <row r="37" spans="1:68" x14ac:dyDescent="0.2">
      <c r="A37" s="2" t="s">
        <v>11</v>
      </c>
      <c r="B37" s="75">
        <v>18.133988936693299</v>
      </c>
      <c r="C37" s="75">
        <v>2</v>
      </c>
      <c r="D37" s="75">
        <v>48</v>
      </c>
      <c r="E37" s="75">
        <v>13.260681992218654</v>
      </c>
      <c r="F37" s="8">
        <v>173.9</v>
      </c>
      <c r="G37" s="8">
        <v>65.080000000000013</v>
      </c>
      <c r="H37" s="75">
        <v>9.0906383770705386</v>
      </c>
      <c r="I37" s="75">
        <v>1</v>
      </c>
      <c r="J37" s="75">
        <v>40</v>
      </c>
      <c r="K37" s="75">
        <v>9.0992901056357223</v>
      </c>
      <c r="L37" s="8">
        <v>173.9</v>
      </c>
      <c r="M37" s="8">
        <v>107.45999999999998</v>
      </c>
      <c r="N37" s="75">
        <v>13.700000000000001</v>
      </c>
      <c r="O37" s="75">
        <v>2</v>
      </c>
      <c r="P37" s="75">
        <v>32</v>
      </c>
      <c r="Q37" s="75">
        <v>10.528907925226722</v>
      </c>
      <c r="R37" s="8">
        <v>173.9</v>
      </c>
      <c r="S37" s="8">
        <v>29.599999999999998</v>
      </c>
      <c r="T37" s="75">
        <v>25.588350785340314</v>
      </c>
      <c r="U37" s="75">
        <v>3</v>
      </c>
      <c r="V37" s="75">
        <v>48</v>
      </c>
      <c r="W37" s="75">
        <v>16.934045277929076</v>
      </c>
      <c r="X37" s="8">
        <v>69.080000000000013</v>
      </c>
      <c r="Y37" s="8">
        <v>30.560000000000002</v>
      </c>
      <c r="Z37" s="75">
        <v>14.313364055299543</v>
      </c>
      <c r="AA37" s="75">
        <v>1</v>
      </c>
      <c r="AB37" s="75">
        <v>60</v>
      </c>
      <c r="AC37" s="75">
        <v>20.030459263878228</v>
      </c>
      <c r="AD37" s="8">
        <v>69.080000000000013</v>
      </c>
      <c r="AE37" s="8">
        <v>43.400000000000006</v>
      </c>
      <c r="AF37" s="75">
        <v>22.333333333333332</v>
      </c>
      <c r="AG37" s="75">
        <v>7</v>
      </c>
      <c r="AH37" s="75">
        <v>39</v>
      </c>
      <c r="AI37" s="75">
        <v>13.451792145980541</v>
      </c>
      <c r="AJ37" s="8">
        <v>69.080000000000013</v>
      </c>
      <c r="AK37" s="8">
        <v>19.259999999999998</v>
      </c>
      <c r="AL37" s="75"/>
      <c r="AM37" s="75"/>
      <c r="AN37" s="75"/>
      <c r="AO37" s="75"/>
      <c r="AP37" s="8">
        <v>0</v>
      </c>
      <c r="AQ37" s="8">
        <v>0</v>
      </c>
      <c r="AR37" s="75"/>
      <c r="AS37" s="75"/>
      <c r="AT37" s="75"/>
      <c r="AU37" s="75"/>
      <c r="AV37" s="8">
        <v>0</v>
      </c>
      <c r="AW37" s="8">
        <v>0</v>
      </c>
      <c r="AX37" s="75">
        <v>25.40322271244964</v>
      </c>
      <c r="AY37" s="75">
        <v>4</v>
      </c>
      <c r="AZ37" s="75">
        <v>105</v>
      </c>
      <c r="BA37" s="75">
        <v>23.10453360246343</v>
      </c>
      <c r="BB37" s="8">
        <v>296.57999999999993</v>
      </c>
      <c r="BC37" s="8">
        <v>208.51999999999987</v>
      </c>
      <c r="BD37" s="75">
        <v>11.921813299636709</v>
      </c>
      <c r="BE37" s="75">
        <v>1</v>
      </c>
      <c r="BF37" s="75">
        <v>27</v>
      </c>
      <c r="BG37" s="75">
        <v>7.6323778589697744</v>
      </c>
      <c r="BH37" s="8">
        <v>296.57999999999993</v>
      </c>
      <c r="BI37" s="8">
        <v>126.62000000000002</v>
      </c>
      <c r="BJ37" s="75">
        <v>23.166666666666675</v>
      </c>
      <c r="BK37" s="75">
        <v>1</v>
      </c>
      <c r="BL37" s="75">
        <v>162</v>
      </c>
      <c r="BM37" s="75">
        <v>47.512495228651325</v>
      </c>
      <c r="BN37" s="8">
        <v>296.57999999999993</v>
      </c>
      <c r="BO37" s="8">
        <v>51.480000000000004</v>
      </c>
      <c r="BP37" s="81"/>
    </row>
    <row r="38" spans="1:68" x14ac:dyDescent="0.2">
      <c r="A38" s="2" t="s">
        <v>12</v>
      </c>
      <c r="B38" s="75">
        <v>17.028980990962918</v>
      </c>
      <c r="C38" s="75">
        <v>3</v>
      </c>
      <c r="D38" s="75">
        <v>34</v>
      </c>
      <c r="E38" s="75">
        <v>13.367102009647676</v>
      </c>
      <c r="F38" s="8">
        <v>117.67</v>
      </c>
      <c r="G38" s="8">
        <v>32.090000000000003</v>
      </c>
      <c r="H38" s="75">
        <v>11.222222222222221</v>
      </c>
      <c r="I38" s="75">
        <v>1</v>
      </c>
      <c r="J38" s="75">
        <v>38</v>
      </c>
      <c r="K38" s="75">
        <v>14.297751778323391</v>
      </c>
      <c r="L38" s="8">
        <v>117.67</v>
      </c>
      <c r="M38" s="8">
        <v>70.02</v>
      </c>
      <c r="N38" s="75">
        <v>20</v>
      </c>
      <c r="O38" s="75">
        <v>3</v>
      </c>
      <c r="P38" s="75">
        <v>40</v>
      </c>
      <c r="Q38" s="75">
        <v>15.59107014346489</v>
      </c>
      <c r="R38" s="8">
        <v>117.67</v>
      </c>
      <c r="S38" s="8">
        <v>23.34</v>
      </c>
      <c r="T38" s="75">
        <v>15.666666666666666</v>
      </c>
      <c r="U38" s="75">
        <v>11</v>
      </c>
      <c r="V38" s="75">
        <v>21</v>
      </c>
      <c r="W38" s="75">
        <v>4.2005811651173799</v>
      </c>
      <c r="X38" s="8">
        <v>70.990000000000009</v>
      </c>
      <c r="Y38" s="8">
        <v>23.34</v>
      </c>
      <c r="Z38" s="75">
        <v>21.487584650112865</v>
      </c>
      <c r="AA38" s="75">
        <v>4</v>
      </c>
      <c r="AB38" s="75">
        <v>34</v>
      </c>
      <c r="AC38" s="75">
        <v>11.994426021289446</v>
      </c>
      <c r="AD38" s="8">
        <v>70.990000000000009</v>
      </c>
      <c r="AE38" s="8">
        <v>39.870000000000005</v>
      </c>
      <c r="AF38" s="75">
        <v>11.5</v>
      </c>
      <c r="AG38" s="75">
        <v>10</v>
      </c>
      <c r="AH38" s="75">
        <v>13</v>
      </c>
      <c r="AI38" s="75">
        <v>1.550655657144089</v>
      </c>
      <c r="AJ38" s="8">
        <v>70.990000000000009</v>
      </c>
      <c r="AK38" s="8">
        <v>15.56</v>
      </c>
      <c r="AL38" s="75"/>
      <c r="AM38" s="75"/>
      <c r="AN38" s="75"/>
      <c r="AO38" s="75"/>
      <c r="AP38" s="8">
        <v>0</v>
      </c>
      <c r="AQ38" s="8">
        <v>0</v>
      </c>
      <c r="AR38" s="75"/>
      <c r="AS38" s="75"/>
      <c r="AT38" s="75"/>
      <c r="AU38" s="75"/>
      <c r="AV38" s="8">
        <v>0</v>
      </c>
      <c r="AW38" s="8">
        <v>0</v>
      </c>
      <c r="AX38" s="75">
        <v>16.25</v>
      </c>
      <c r="AY38" s="75">
        <v>6</v>
      </c>
      <c r="AZ38" s="75">
        <v>36</v>
      </c>
      <c r="BA38" s="75">
        <v>12.24776723018665</v>
      </c>
      <c r="BB38" s="8">
        <v>38.9</v>
      </c>
      <c r="BC38" s="8">
        <v>31.12</v>
      </c>
      <c r="BD38" s="75">
        <v>1</v>
      </c>
      <c r="BE38" s="75">
        <v>1</v>
      </c>
      <c r="BF38" s="75">
        <v>1</v>
      </c>
      <c r="BG38" s="75">
        <v>0</v>
      </c>
      <c r="BH38" s="8">
        <v>38.9</v>
      </c>
      <c r="BI38" s="8">
        <v>7.78</v>
      </c>
      <c r="BJ38" s="75"/>
      <c r="BK38" s="75"/>
      <c r="BL38" s="75"/>
      <c r="BM38" s="75"/>
      <c r="BN38" s="8">
        <v>38.9</v>
      </c>
      <c r="BO38" s="8">
        <v>0</v>
      </c>
      <c r="BP38" s="81"/>
    </row>
    <row r="39" spans="1:68" x14ac:dyDescent="0.2">
      <c r="A39" s="2" t="s">
        <v>13</v>
      </c>
      <c r="B39" s="75">
        <v>18.874431784638997</v>
      </c>
      <c r="C39" s="75">
        <v>2</v>
      </c>
      <c r="D39" s="75">
        <v>108</v>
      </c>
      <c r="E39" s="75">
        <v>26.436452738576893</v>
      </c>
      <c r="F39" s="8">
        <v>333.89000000000004</v>
      </c>
      <c r="G39" s="8">
        <v>169.39000000000004</v>
      </c>
      <c r="H39" s="75">
        <v>17.91166110928474</v>
      </c>
      <c r="I39" s="75">
        <v>3</v>
      </c>
      <c r="J39" s="75">
        <v>65</v>
      </c>
      <c r="K39" s="75">
        <v>18.237237735163436</v>
      </c>
      <c r="L39" s="8">
        <v>333.89000000000004</v>
      </c>
      <c r="M39" s="8">
        <v>212.93000000000006</v>
      </c>
      <c r="N39" s="75">
        <v>33.486961795027291</v>
      </c>
      <c r="O39" s="75">
        <v>6</v>
      </c>
      <c r="P39" s="75">
        <v>84</v>
      </c>
      <c r="Q39" s="75">
        <v>36.474960524514778</v>
      </c>
      <c r="R39" s="8">
        <v>333.89000000000004</v>
      </c>
      <c r="S39" s="8">
        <v>32.980000000000004</v>
      </c>
      <c r="T39" s="75">
        <v>20.203012721562782</v>
      </c>
      <c r="U39" s="75">
        <v>2</v>
      </c>
      <c r="V39" s="75">
        <v>153</v>
      </c>
      <c r="W39" s="75">
        <v>25.950321934229468</v>
      </c>
      <c r="X39" s="8">
        <v>607.99999999999966</v>
      </c>
      <c r="Y39" s="8">
        <v>375.74</v>
      </c>
      <c r="Z39" s="75">
        <v>10.948717948717949</v>
      </c>
      <c r="AA39" s="75">
        <v>1</v>
      </c>
      <c r="AB39" s="75">
        <v>43</v>
      </c>
      <c r="AC39" s="75">
        <v>10.404245690769116</v>
      </c>
      <c r="AD39" s="8">
        <v>607.99999999999966</v>
      </c>
      <c r="AE39" s="8">
        <v>431.34000000000003</v>
      </c>
      <c r="AF39" s="75">
        <v>11.8</v>
      </c>
      <c r="AG39" s="75">
        <v>5</v>
      </c>
      <c r="AH39" s="75">
        <v>22</v>
      </c>
      <c r="AI39" s="75">
        <v>6.0347794935615999</v>
      </c>
      <c r="AJ39" s="8">
        <v>607.99999999999966</v>
      </c>
      <c r="AK39" s="8">
        <v>55.300000000000004</v>
      </c>
      <c r="AL39" s="75">
        <v>40.5</v>
      </c>
      <c r="AM39" s="75">
        <v>36</v>
      </c>
      <c r="AN39" s="75">
        <v>45</v>
      </c>
      <c r="AO39" s="75">
        <v>4.6053020333287389</v>
      </c>
      <c r="AP39" s="8">
        <v>22.12</v>
      </c>
      <c r="AQ39" s="8">
        <v>22.12</v>
      </c>
      <c r="AR39" s="75">
        <v>4</v>
      </c>
      <c r="AS39" s="75">
        <v>4</v>
      </c>
      <c r="AT39" s="75">
        <v>4</v>
      </c>
      <c r="AU39" s="75">
        <v>0</v>
      </c>
      <c r="AV39" s="8">
        <v>22.12</v>
      </c>
      <c r="AW39" s="8">
        <v>11.06</v>
      </c>
      <c r="AX39" s="75">
        <v>31.720264082632301</v>
      </c>
      <c r="AY39" s="75">
        <v>5</v>
      </c>
      <c r="AZ39" s="75">
        <v>120</v>
      </c>
      <c r="BA39" s="75">
        <v>30.222243800107627</v>
      </c>
      <c r="BB39" s="8">
        <v>309.28000000000003</v>
      </c>
      <c r="BC39" s="8">
        <v>187.82000000000002</v>
      </c>
      <c r="BD39" s="75">
        <v>14.727272727272725</v>
      </c>
      <c r="BE39" s="75">
        <v>1</v>
      </c>
      <c r="BF39" s="75">
        <v>72</v>
      </c>
      <c r="BG39" s="75">
        <v>19.167682626254614</v>
      </c>
      <c r="BH39" s="8">
        <v>309.28000000000003</v>
      </c>
      <c r="BI39" s="8">
        <v>121.66000000000001</v>
      </c>
      <c r="BJ39" s="75">
        <v>9.3333333333333339</v>
      </c>
      <c r="BK39" s="75">
        <v>2</v>
      </c>
      <c r="BL39" s="75">
        <v>17</v>
      </c>
      <c r="BM39" s="75">
        <v>6.0643563375396807</v>
      </c>
      <c r="BN39" s="8">
        <v>309.28000000000003</v>
      </c>
      <c r="BO39" s="8">
        <v>66.36</v>
      </c>
      <c r="BP39" s="81"/>
    </row>
    <row r="40" spans="1:68" x14ac:dyDescent="0.2">
      <c r="A40" s="2" t="s">
        <v>14</v>
      </c>
      <c r="B40" s="75">
        <v>11.40504214737987</v>
      </c>
      <c r="C40" s="75">
        <v>1</v>
      </c>
      <c r="D40" s="75">
        <v>54</v>
      </c>
      <c r="E40" s="75">
        <v>9.5538742457776014</v>
      </c>
      <c r="F40" s="8">
        <v>773.02000000000066</v>
      </c>
      <c r="G40" s="8">
        <v>257.42999999999995</v>
      </c>
      <c r="H40" s="75">
        <v>24.591359370170956</v>
      </c>
      <c r="I40" s="75">
        <v>1</v>
      </c>
      <c r="J40" s="75">
        <v>180</v>
      </c>
      <c r="K40" s="75">
        <v>31.777270832972501</v>
      </c>
      <c r="L40" s="8">
        <v>773.02000000000066</v>
      </c>
      <c r="M40" s="8">
        <v>614.77000000000021</v>
      </c>
      <c r="N40" s="75">
        <v>9.0684180138568138</v>
      </c>
      <c r="O40" s="75">
        <v>2</v>
      </c>
      <c r="P40" s="75">
        <v>19</v>
      </c>
      <c r="Q40" s="75">
        <v>6.4664377295380309</v>
      </c>
      <c r="R40" s="8">
        <v>773.02000000000066</v>
      </c>
      <c r="S40" s="8">
        <v>69.279999999999987</v>
      </c>
      <c r="T40" s="75"/>
      <c r="U40" s="75"/>
      <c r="V40" s="75"/>
      <c r="W40" s="75"/>
      <c r="X40" s="8">
        <v>0</v>
      </c>
      <c r="Y40" s="8">
        <v>0</v>
      </c>
      <c r="Z40" s="75"/>
      <c r="AA40" s="75"/>
      <c r="AB40" s="75"/>
      <c r="AC40" s="75"/>
      <c r="AD40" s="8">
        <v>0</v>
      </c>
      <c r="AE40" s="8">
        <v>0</v>
      </c>
      <c r="AF40" s="75"/>
      <c r="AG40" s="75"/>
      <c r="AH40" s="75"/>
      <c r="AI40" s="75"/>
      <c r="AJ40" s="8">
        <v>0</v>
      </c>
      <c r="AK40" s="8">
        <v>0</v>
      </c>
      <c r="AL40" s="75"/>
      <c r="AM40" s="75"/>
      <c r="AN40" s="75"/>
      <c r="AO40" s="75"/>
      <c r="AP40" s="8">
        <v>0</v>
      </c>
      <c r="AQ40" s="8">
        <v>0</v>
      </c>
      <c r="AR40" s="75"/>
      <c r="AS40" s="75"/>
      <c r="AT40" s="75"/>
      <c r="AU40" s="75"/>
      <c r="AV40" s="8">
        <v>0</v>
      </c>
      <c r="AW40" s="8">
        <v>0</v>
      </c>
      <c r="AX40" s="75"/>
      <c r="AY40" s="75"/>
      <c r="AZ40" s="75"/>
      <c r="BA40" s="75"/>
      <c r="BB40" s="8">
        <v>4.74</v>
      </c>
      <c r="BC40" s="8">
        <v>0</v>
      </c>
      <c r="BD40" s="75">
        <v>72</v>
      </c>
      <c r="BE40" s="75">
        <v>72</v>
      </c>
      <c r="BF40" s="75">
        <v>72</v>
      </c>
      <c r="BG40" s="75">
        <v>0</v>
      </c>
      <c r="BH40" s="8">
        <v>4.74</v>
      </c>
      <c r="BI40" s="8">
        <v>4.74</v>
      </c>
      <c r="BJ40" s="75"/>
      <c r="BK40" s="75"/>
      <c r="BL40" s="75"/>
      <c r="BM40" s="75"/>
      <c r="BN40" s="8">
        <v>4.74</v>
      </c>
      <c r="BO40" s="8">
        <v>0</v>
      </c>
      <c r="BP40" s="81"/>
    </row>
    <row r="41" spans="1:68" x14ac:dyDescent="0.2">
      <c r="A41" s="2" t="s">
        <v>22</v>
      </c>
      <c r="B41" s="75">
        <v>6.5</v>
      </c>
      <c r="C41" s="75">
        <v>2</v>
      </c>
      <c r="D41" s="75">
        <v>11</v>
      </c>
      <c r="E41" s="75">
        <v>3.7653513977395767</v>
      </c>
      <c r="F41" s="8">
        <v>44.86</v>
      </c>
      <c r="G41" s="8">
        <v>15.28</v>
      </c>
      <c r="H41" s="75">
        <v>6.1053197205803329</v>
      </c>
      <c r="I41" s="75">
        <v>2</v>
      </c>
      <c r="J41" s="75">
        <v>10</v>
      </c>
      <c r="K41" s="75">
        <v>3.2232260932035395</v>
      </c>
      <c r="L41" s="8">
        <v>44.86</v>
      </c>
      <c r="M41" s="8">
        <v>18.61</v>
      </c>
      <c r="N41" s="75">
        <v>17</v>
      </c>
      <c r="O41" s="75">
        <v>17</v>
      </c>
      <c r="P41" s="75">
        <v>17</v>
      </c>
      <c r="Q41" s="75">
        <v>0</v>
      </c>
      <c r="R41" s="8">
        <v>44.86</v>
      </c>
      <c r="S41" s="8">
        <v>3.33</v>
      </c>
      <c r="T41" s="75">
        <v>12.6</v>
      </c>
      <c r="U41" s="75">
        <v>2</v>
      </c>
      <c r="V41" s="75">
        <v>22</v>
      </c>
      <c r="W41" s="75">
        <v>7.4530723391644127</v>
      </c>
      <c r="X41" s="8">
        <v>19.099999999999998</v>
      </c>
      <c r="Y41" s="8">
        <v>19.099999999999998</v>
      </c>
      <c r="Z41" s="75">
        <v>9.5</v>
      </c>
      <c r="AA41" s="75">
        <v>5</v>
      </c>
      <c r="AB41" s="75">
        <v>14</v>
      </c>
      <c r="AC41" s="75">
        <v>4.8269761544035745</v>
      </c>
      <c r="AD41" s="8">
        <v>19.099999999999998</v>
      </c>
      <c r="AE41" s="8">
        <v>7.64</v>
      </c>
      <c r="AF41" s="75"/>
      <c r="AG41" s="75"/>
      <c r="AH41" s="75"/>
      <c r="AI41" s="75"/>
      <c r="AJ41" s="8">
        <v>19.099999999999998</v>
      </c>
      <c r="AK41" s="8">
        <v>0</v>
      </c>
      <c r="AL41" s="75"/>
      <c r="AM41" s="75"/>
      <c r="AN41" s="75"/>
      <c r="AO41" s="75"/>
      <c r="AP41" s="8">
        <v>0</v>
      </c>
      <c r="AQ41" s="8">
        <v>0</v>
      </c>
      <c r="AR41" s="75"/>
      <c r="AS41" s="75"/>
      <c r="AT41" s="75"/>
      <c r="AU41" s="75"/>
      <c r="AV41" s="8">
        <v>0</v>
      </c>
      <c r="AW41" s="8">
        <v>0</v>
      </c>
      <c r="AX41" s="75">
        <v>10.666666666666666</v>
      </c>
      <c r="AY41" s="75">
        <v>2</v>
      </c>
      <c r="AZ41" s="75">
        <v>25</v>
      </c>
      <c r="BA41" s="75">
        <v>10.685789900605034</v>
      </c>
      <c r="BB41" s="8">
        <v>18.61</v>
      </c>
      <c r="BC41" s="8">
        <v>11.459999999999999</v>
      </c>
      <c r="BD41" s="75">
        <v>1.5342657342657342</v>
      </c>
      <c r="BE41" s="75">
        <v>1</v>
      </c>
      <c r="BF41" s="75">
        <v>2</v>
      </c>
      <c r="BG41" s="75">
        <v>0.53785253443443393</v>
      </c>
      <c r="BH41" s="8">
        <v>18.61</v>
      </c>
      <c r="BI41" s="8">
        <v>7.15</v>
      </c>
      <c r="BJ41" s="75">
        <v>20.134001823154055</v>
      </c>
      <c r="BK41" s="75">
        <v>17</v>
      </c>
      <c r="BL41" s="75">
        <v>22</v>
      </c>
      <c r="BM41" s="75">
        <v>2.2140478213584593</v>
      </c>
      <c r="BN41" s="8">
        <v>18.61</v>
      </c>
      <c r="BO41" s="8">
        <v>10.97</v>
      </c>
      <c r="BP41" s="81"/>
    </row>
    <row r="42" spans="1:68" x14ac:dyDescent="0.2">
      <c r="A42" s="2" t="s">
        <v>16</v>
      </c>
      <c r="B42" s="75">
        <v>15.666666666666666</v>
      </c>
      <c r="C42" s="75">
        <v>10</v>
      </c>
      <c r="D42" s="75">
        <v>23</v>
      </c>
      <c r="E42" s="75">
        <v>5.5268456858348483</v>
      </c>
      <c r="F42" s="8">
        <v>143.91999999999999</v>
      </c>
      <c r="G42" s="8">
        <v>30.839999999999996</v>
      </c>
      <c r="H42" s="75">
        <v>14.833333333333332</v>
      </c>
      <c r="I42" s="75">
        <v>2</v>
      </c>
      <c r="J42" s="75">
        <v>62</v>
      </c>
      <c r="K42" s="75">
        <v>15.391314351953772</v>
      </c>
      <c r="L42" s="8">
        <v>143.91999999999999</v>
      </c>
      <c r="M42" s="8">
        <v>123.36</v>
      </c>
      <c r="N42" s="75">
        <v>27</v>
      </c>
      <c r="O42" s="75">
        <v>1</v>
      </c>
      <c r="P42" s="75">
        <v>63</v>
      </c>
      <c r="Q42" s="75">
        <v>22.806118644325419</v>
      </c>
      <c r="R42" s="8">
        <v>143.91999999999999</v>
      </c>
      <c r="S42" s="8">
        <v>51.4</v>
      </c>
      <c r="T42" s="75"/>
      <c r="U42" s="75"/>
      <c r="V42" s="75"/>
      <c r="W42" s="75"/>
      <c r="X42" s="8">
        <v>0</v>
      </c>
      <c r="Y42" s="8">
        <v>0</v>
      </c>
      <c r="Z42" s="75"/>
      <c r="AA42" s="75"/>
      <c r="AB42" s="75"/>
      <c r="AC42" s="75"/>
      <c r="AD42" s="8">
        <v>0</v>
      </c>
      <c r="AE42" s="8">
        <v>0</v>
      </c>
      <c r="AF42" s="75"/>
      <c r="AG42" s="75"/>
      <c r="AH42" s="75"/>
      <c r="AI42" s="75"/>
      <c r="AJ42" s="8">
        <v>0</v>
      </c>
      <c r="AK42" s="8">
        <v>0</v>
      </c>
      <c r="AL42" s="75"/>
      <c r="AM42" s="75"/>
      <c r="AN42" s="75"/>
      <c r="AO42" s="75"/>
      <c r="AP42" s="8">
        <v>0</v>
      </c>
      <c r="AQ42" s="8">
        <v>0</v>
      </c>
      <c r="AR42" s="75"/>
      <c r="AS42" s="75"/>
      <c r="AT42" s="75"/>
      <c r="AU42" s="75"/>
      <c r="AV42" s="8">
        <v>0</v>
      </c>
      <c r="AW42" s="8">
        <v>0</v>
      </c>
      <c r="AX42" s="75">
        <v>10.16690856313498</v>
      </c>
      <c r="AY42" s="75">
        <v>4</v>
      </c>
      <c r="AZ42" s="75">
        <v>18</v>
      </c>
      <c r="BA42" s="75">
        <v>5.5820556836600206</v>
      </c>
      <c r="BB42" s="8">
        <v>27.560000000000002</v>
      </c>
      <c r="BC42" s="8">
        <v>27.560000000000002</v>
      </c>
      <c r="BD42" s="75">
        <v>2</v>
      </c>
      <c r="BE42" s="75">
        <v>2</v>
      </c>
      <c r="BF42" s="75">
        <v>2</v>
      </c>
      <c r="BG42" s="75">
        <v>0</v>
      </c>
      <c r="BH42" s="8">
        <v>27.560000000000002</v>
      </c>
      <c r="BI42" s="8">
        <v>10.28</v>
      </c>
      <c r="BJ42" s="75"/>
      <c r="BK42" s="75"/>
      <c r="BL42" s="75"/>
      <c r="BM42" s="75"/>
      <c r="BN42" s="8">
        <v>27.560000000000002</v>
      </c>
      <c r="BO42" s="8">
        <v>0</v>
      </c>
      <c r="BP42" s="81"/>
    </row>
    <row r="43" spans="1:68" x14ac:dyDescent="0.2">
      <c r="A43" s="2" t="s">
        <v>17</v>
      </c>
      <c r="B43" s="75">
        <v>52.833333333333329</v>
      </c>
      <c r="C43" s="75">
        <v>13</v>
      </c>
      <c r="D43" s="75">
        <v>130</v>
      </c>
      <c r="E43" s="75">
        <v>39.811111658548747</v>
      </c>
      <c r="F43" s="8">
        <v>228.55</v>
      </c>
      <c r="G43" s="8">
        <v>39.18</v>
      </c>
      <c r="H43" s="75">
        <v>33.437499999999993</v>
      </c>
      <c r="I43" s="75">
        <v>1</v>
      </c>
      <c r="J43" s="75">
        <v>243</v>
      </c>
      <c r="K43" s="75">
        <v>49.469892483308065</v>
      </c>
      <c r="L43" s="8">
        <v>228.55</v>
      </c>
      <c r="M43" s="8">
        <v>208.96</v>
      </c>
      <c r="N43" s="75">
        <v>13</v>
      </c>
      <c r="O43" s="75">
        <v>13</v>
      </c>
      <c r="P43" s="75">
        <v>13</v>
      </c>
      <c r="Q43" s="75">
        <v>0</v>
      </c>
      <c r="R43" s="8">
        <v>228.55</v>
      </c>
      <c r="S43" s="8">
        <v>6.53</v>
      </c>
      <c r="T43" s="75"/>
      <c r="U43" s="75"/>
      <c r="V43" s="75"/>
      <c r="W43" s="75"/>
      <c r="X43" s="8">
        <v>0</v>
      </c>
      <c r="Y43" s="8">
        <v>0</v>
      </c>
      <c r="Z43" s="75"/>
      <c r="AA43" s="75"/>
      <c r="AB43" s="75"/>
      <c r="AC43" s="75"/>
      <c r="AD43" s="8">
        <v>0</v>
      </c>
      <c r="AE43" s="8">
        <v>0</v>
      </c>
      <c r="AF43" s="75"/>
      <c r="AG43" s="75"/>
      <c r="AH43" s="75"/>
      <c r="AI43" s="75"/>
      <c r="AJ43" s="8">
        <v>0</v>
      </c>
      <c r="AK43" s="8">
        <v>0</v>
      </c>
      <c r="AL43" s="75"/>
      <c r="AM43" s="75"/>
      <c r="AN43" s="75"/>
      <c r="AO43" s="75"/>
      <c r="AP43" s="8">
        <v>0</v>
      </c>
      <c r="AQ43" s="8">
        <v>0</v>
      </c>
      <c r="AR43" s="75"/>
      <c r="AS43" s="75"/>
      <c r="AT43" s="75"/>
      <c r="AU43" s="75"/>
      <c r="AV43" s="8">
        <v>0</v>
      </c>
      <c r="AW43" s="8">
        <v>0</v>
      </c>
      <c r="AX43" s="75">
        <v>28.333333333333332</v>
      </c>
      <c r="AY43" s="75">
        <v>18</v>
      </c>
      <c r="AZ43" s="75">
        <v>45</v>
      </c>
      <c r="BA43" s="75">
        <v>12.213523781864232</v>
      </c>
      <c r="BB43" s="8">
        <v>19.59</v>
      </c>
      <c r="BC43" s="8">
        <v>19.59</v>
      </c>
      <c r="BD43" s="75">
        <v>12</v>
      </c>
      <c r="BE43" s="75">
        <v>8</v>
      </c>
      <c r="BF43" s="75">
        <v>16</v>
      </c>
      <c r="BG43" s="75">
        <v>4.1625352652154817</v>
      </c>
      <c r="BH43" s="8">
        <v>19.59</v>
      </c>
      <c r="BI43" s="8">
        <v>13.06</v>
      </c>
      <c r="BJ43" s="75"/>
      <c r="BK43" s="75"/>
      <c r="BL43" s="75"/>
      <c r="BM43" s="75"/>
      <c r="BN43" s="8">
        <v>19.59</v>
      </c>
      <c r="BO43" s="8">
        <v>0</v>
      </c>
      <c r="BP43" s="81"/>
    </row>
    <row r="44" spans="1:68" x14ac:dyDescent="0.2">
      <c r="A44" s="2" t="s">
        <v>18</v>
      </c>
      <c r="B44" s="75">
        <v>14.166666666666668</v>
      </c>
      <c r="C44" s="75">
        <v>3</v>
      </c>
      <c r="D44" s="75">
        <v>43</v>
      </c>
      <c r="E44" s="75">
        <v>12.545212351378373</v>
      </c>
      <c r="F44" s="8">
        <v>25.5</v>
      </c>
      <c r="G44" s="8">
        <v>18</v>
      </c>
      <c r="H44" s="75">
        <v>4.1111111111111107</v>
      </c>
      <c r="I44" s="75">
        <v>1</v>
      </c>
      <c r="J44" s="75">
        <v>12</v>
      </c>
      <c r="K44" s="75">
        <v>3.4448028487370168</v>
      </c>
      <c r="L44" s="8">
        <v>25.5</v>
      </c>
      <c r="M44" s="8">
        <v>13.5</v>
      </c>
      <c r="N44" s="75">
        <v>2</v>
      </c>
      <c r="O44" s="75">
        <v>2</v>
      </c>
      <c r="P44" s="75">
        <v>2</v>
      </c>
      <c r="Q44" s="75">
        <v>0</v>
      </c>
      <c r="R44" s="8">
        <v>25.5</v>
      </c>
      <c r="S44" s="8">
        <v>1.5</v>
      </c>
      <c r="T44" s="75"/>
      <c r="U44" s="75"/>
      <c r="V44" s="75"/>
      <c r="W44" s="75"/>
      <c r="X44" s="8">
        <v>0</v>
      </c>
      <c r="Y44" s="8">
        <v>0</v>
      </c>
      <c r="Z44" s="75"/>
      <c r="AA44" s="75"/>
      <c r="AB44" s="75"/>
      <c r="AC44" s="75"/>
      <c r="AD44" s="8">
        <v>0</v>
      </c>
      <c r="AE44" s="8">
        <v>0</v>
      </c>
      <c r="AF44" s="75"/>
      <c r="AG44" s="75"/>
      <c r="AH44" s="75"/>
      <c r="AI44" s="75"/>
      <c r="AJ44" s="8">
        <v>0</v>
      </c>
      <c r="AK44" s="8">
        <v>0</v>
      </c>
      <c r="AL44" s="75"/>
      <c r="AM44" s="75"/>
      <c r="AN44" s="75"/>
      <c r="AO44" s="75"/>
      <c r="AP44" s="8">
        <v>0</v>
      </c>
      <c r="AQ44" s="8">
        <v>0</v>
      </c>
      <c r="AR44" s="75"/>
      <c r="AS44" s="75"/>
      <c r="AT44" s="75"/>
      <c r="AU44" s="75"/>
      <c r="AV44" s="8">
        <v>0</v>
      </c>
      <c r="AW44" s="8">
        <v>0</v>
      </c>
      <c r="AX44" s="75">
        <v>4.333333333333333</v>
      </c>
      <c r="AY44" s="75">
        <v>2</v>
      </c>
      <c r="AZ44" s="75">
        <v>7</v>
      </c>
      <c r="BA44" s="75">
        <v>2.3299294900428702</v>
      </c>
      <c r="BB44" s="8">
        <v>7.5</v>
      </c>
      <c r="BC44" s="8">
        <v>4.5</v>
      </c>
      <c r="BD44" s="75">
        <v>2.5</v>
      </c>
      <c r="BE44" s="75">
        <v>1</v>
      </c>
      <c r="BF44" s="75">
        <v>4</v>
      </c>
      <c r="BG44" s="75">
        <v>1.8371173070873836</v>
      </c>
      <c r="BH44" s="8">
        <v>7.5</v>
      </c>
      <c r="BI44" s="8">
        <v>3</v>
      </c>
      <c r="BJ44" s="75"/>
      <c r="BK44" s="75"/>
      <c r="BL44" s="75"/>
      <c r="BM44" s="75"/>
      <c r="BN44" s="8">
        <v>7.5</v>
      </c>
      <c r="BO44" s="8">
        <v>0</v>
      </c>
      <c r="BP44" s="81"/>
    </row>
    <row r="45" spans="1:68" ht="15" customHeight="1" x14ac:dyDescent="0.2">
      <c r="A45" s="3" t="s">
        <v>19</v>
      </c>
      <c r="B45" s="75">
        <v>106.5</v>
      </c>
      <c r="C45" s="75">
        <v>62</v>
      </c>
      <c r="D45" s="75">
        <v>151</v>
      </c>
      <c r="E45" s="75">
        <v>46.179832427986604</v>
      </c>
      <c r="F45" s="8">
        <v>77</v>
      </c>
      <c r="G45" s="8">
        <v>14</v>
      </c>
      <c r="H45" s="75">
        <v>25.444444444444443</v>
      </c>
      <c r="I45" s="75">
        <v>5</v>
      </c>
      <c r="J45" s="75">
        <v>47</v>
      </c>
      <c r="K45" s="75">
        <v>14.678025904202665</v>
      </c>
      <c r="L45" s="8">
        <v>77</v>
      </c>
      <c r="M45" s="8">
        <v>63</v>
      </c>
      <c r="N45" s="75">
        <v>7.666666666666667</v>
      </c>
      <c r="O45" s="75">
        <v>1</v>
      </c>
      <c r="P45" s="75">
        <v>19</v>
      </c>
      <c r="Q45" s="75">
        <v>8.2542918129499956</v>
      </c>
      <c r="R45" s="8">
        <v>77</v>
      </c>
      <c r="S45" s="8">
        <v>21</v>
      </c>
      <c r="T45" s="75"/>
      <c r="U45" s="75"/>
      <c r="V45" s="75"/>
      <c r="W45" s="75"/>
      <c r="X45" s="8">
        <v>0</v>
      </c>
      <c r="Y45" s="8">
        <v>0</v>
      </c>
      <c r="Z45" s="75"/>
      <c r="AA45" s="75"/>
      <c r="AB45" s="75"/>
      <c r="AC45" s="75"/>
      <c r="AD45" s="8">
        <v>0</v>
      </c>
      <c r="AE45" s="8">
        <v>0</v>
      </c>
      <c r="AF45" s="75"/>
      <c r="AG45" s="75"/>
      <c r="AH45" s="75"/>
      <c r="AI45" s="75"/>
      <c r="AJ45" s="8">
        <v>0</v>
      </c>
      <c r="AK45" s="8">
        <v>0</v>
      </c>
      <c r="AL45" s="75"/>
      <c r="AM45" s="75"/>
      <c r="AN45" s="75"/>
      <c r="AO45" s="75"/>
      <c r="AP45" s="8">
        <v>0</v>
      </c>
      <c r="AQ45" s="8">
        <v>0</v>
      </c>
      <c r="AR45" s="75"/>
      <c r="AS45" s="75"/>
      <c r="AT45" s="75"/>
      <c r="AU45" s="75"/>
      <c r="AV45" s="8">
        <v>0</v>
      </c>
      <c r="AW45" s="8">
        <v>0</v>
      </c>
      <c r="AX45" s="75">
        <v>22.198127011998832</v>
      </c>
      <c r="AY45" s="75">
        <v>4</v>
      </c>
      <c r="AZ45" s="75">
        <v>45</v>
      </c>
      <c r="BA45" s="75">
        <v>14.06670920246861</v>
      </c>
      <c r="BB45" s="8">
        <v>162.95999999999998</v>
      </c>
      <c r="BC45" s="8">
        <v>136.68</v>
      </c>
      <c r="BD45" s="75">
        <v>11.129430719656284</v>
      </c>
      <c r="BE45" s="75">
        <v>2</v>
      </c>
      <c r="BF45" s="75">
        <v>25</v>
      </c>
      <c r="BG45" s="75">
        <v>7.7419530702287105</v>
      </c>
      <c r="BH45" s="8">
        <v>162.95999999999998</v>
      </c>
      <c r="BI45" s="8">
        <v>74.48</v>
      </c>
      <c r="BJ45" s="75">
        <v>7.3173076923076925</v>
      </c>
      <c r="BK45" s="75">
        <v>5</v>
      </c>
      <c r="BL45" s="75">
        <v>9</v>
      </c>
      <c r="BM45" s="75">
        <v>2.0368192598328521</v>
      </c>
      <c r="BN45" s="8">
        <v>162.95999999999998</v>
      </c>
      <c r="BO45" s="8">
        <v>16.64</v>
      </c>
      <c r="BP45" s="81"/>
    </row>
    <row r="46" spans="1:68" ht="15" customHeight="1" x14ac:dyDescent="0.2">
      <c r="A46" s="6" t="s">
        <v>20</v>
      </c>
      <c r="B46" s="75">
        <v>29</v>
      </c>
      <c r="C46" s="75">
        <v>27</v>
      </c>
      <c r="D46" s="75">
        <v>30</v>
      </c>
      <c r="E46" s="75">
        <v>1.4470455477576061</v>
      </c>
      <c r="F46" s="8">
        <v>59.44</v>
      </c>
      <c r="G46" s="8">
        <v>22.29</v>
      </c>
      <c r="H46" s="75">
        <v>5</v>
      </c>
      <c r="I46" s="75">
        <v>1</v>
      </c>
      <c r="J46" s="75">
        <v>10</v>
      </c>
      <c r="K46" s="75">
        <v>3.829129193551541</v>
      </c>
      <c r="L46" s="8">
        <v>59.44</v>
      </c>
      <c r="M46" s="8">
        <v>44.58</v>
      </c>
      <c r="N46" s="75">
        <v>2</v>
      </c>
      <c r="O46" s="75">
        <v>2</v>
      </c>
      <c r="P46" s="75">
        <v>2</v>
      </c>
      <c r="Q46" s="75">
        <v>0</v>
      </c>
      <c r="R46" s="8">
        <v>59.44</v>
      </c>
      <c r="S46" s="8">
        <v>7.43</v>
      </c>
      <c r="T46" s="75"/>
      <c r="U46" s="75"/>
      <c r="V46" s="75"/>
      <c r="W46" s="75"/>
      <c r="X46" s="8">
        <v>0</v>
      </c>
      <c r="Y46" s="8">
        <v>0</v>
      </c>
      <c r="Z46" s="75"/>
      <c r="AA46" s="75"/>
      <c r="AB46" s="75"/>
      <c r="AC46" s="75"/>
      <c r="AD46" s="8">
        <v>0</v>
      </c>
      <c r="AE46" s="8">
        <v>0</v>
      </c>
      <c r="AF46" s="75"/>
      <c r="AG46" s="75"/>
      <c r="AH46" s="75"/>
      <c r="AI46" s="75"/>
      <c r="AJ46" s="8">
        <v>0</v>
      </c>
      <c r="AK46" s="8">
        <v>0</v>
      </c>
      <c r="AL46" s="75"/>
      <c r="AM46" s="75"/>
      <c r="AN46" s="75"/>
      <c r="AO46" s="75"/>
      <c r="AP46" s="8">
        <v>0</v>
      </c>
      <c r="AQ46" s="8">
        <v>0</v>
      </c>
      <c r="AR46" s="75"/>
      <c r="AS46" s="75"/>
      <c r="AT46" s="75"/>
      <c r="AU46" s="75"/>
      <c r="AV46" s="8">
        <v>0</v>
      </c>
      <c r="AW46" s="8">
        <v>0</v>
      </c>
      <c r="AX46" s="75">
        <v>42.6</v>
      </c>
      <c r="AY46" s="75">
        <v>3</v>
      </c>
      <c r="AZ46" s="75">
        <v>108</v>
      </c>
      <c r="BA46" s="75">
        <v>42.045524954997951</v>
      </c>
      <c r="BB46" s="8">
        <v>44.58</v>
      </c>
      <c r="BC46" s="8">
        <v>37.15</v>
      </c>
      <c r="BD46" s="75">
        <v>6.5</v>
      </c>
      <c r="BE46" s="75">
        <v>6</v>
      </c>
      <c r="BF46" s="75">
        <v>7</v>
      </c>
      <c r="BG46" s="75">
        <v>0.51772339915974253</v>
      </c>
      <c r="BH46" s="8">
        <v>44.58</v>
      </c>
      <c r="BI46" s="8">
        <v>14.86</v>
      </c>
      <c r="BJ46" s="75">
        <v>52</v>
      </c>
      <c r="BK46" s="75">
        <v>52</v>
      </c>
      <c r="BL46" s="75">
        <v>52</v>
      </c>
      <c r="BM46" s="75">
        <v>0</v>
      </c>
      <c r="BN46" s="8">
        <v>44.58</v>
      </c>
      <c r="BO46" s="8">
        <v>7.43</v>
      </c>
      <c r="BP46" s="81"/>
    </row>
    <row r="50" spans="1:56" ht="15.75" customHeight="1" x14ac:dyDescent="0.2">
      <c r="A50" s="117" t="s">
        <v>7</v>
      </c>
      <c r="B50" s="119" t="s">
        <v>142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1"/>
      <c r="BD50" s="81"/>
    </row>
    <row r="51" spans="1:56" x14ac:dyDescent="0.2">
      <c r="A51" s="117"/>
      <c r="B51" s="119" t="s">
        <v>143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1"/>
      <c r="T51" s="119" t="s">
        <v>144</v>
      </c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1"/>
      <c r="AL51" s="119" t="s">
        <v>145</v>
      </c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1"/>
      <c r="BD51" s="81"/>
    </row>
    <row r="52" spans="1:56" ht="15" customHeight="1" x14ac:dyDescent="0.2">
      <c r="A52" s="117"/>
      <c r="B52" s="119" t="s">
        <v>190</v>
      </c>
      <c r="C52" s="120"/>
      <c r="D52" s="120"/>
      <c r="E52" s="120"/>
      <c r="F52" s="120"/>
      <c r="G52" s="121"/>
      <c r="H52" s="119" t="s">
        <v>191</v>
      </c>
      <c r="I52" s="120"/>
      <c r="J52" s="120"/>
      <c r="K52" s="120"/>
      <c r="L52" s="120"/>
      <c r="M52" s="121"/>
      <c r="N52" s="119" t="s">
        <v>192</v>
      </c>
      <c r="O52" s="120"/>
      <c r="P52" s="120"/>
      <c r="Q52" s="120"/>
      <c r="R52" s="120"/>
      <c r="S52" s="121"/>
      <c r="T52" s="119" t="s">
        <v>190</v>
      </c>
      <c r="U52" s="120"/>
      <c r="V52" s="120"/>
      <c r="W52" s="120"/>
      <c r="X52" s="120"/>
      <c r="Y52" s="121"/>
      <c r="Z52" s="119" t="s">
        <v>191</v>
      </c>
      <c r="AA52" s="120"/>
      <c r="AB52" s="120"/>
      <c r="AC52" s="120"/>
      <c r="AD52" s="120"/>
      <c r="AE52" s="121"/>
      <c r="AF52" s="119" t="s">
        <v>192</v>
      </c>
      <c r="AG52" s="120"/>
      <c r="AH52" s="120"/>
      <c r="AI52" s="120"/>
      <c r="AJ52" s="120"/>
      <c r="AK52" s="121"/>
      <c r="AL52" s="119" t="s">
        <v>190</v>
      </c>
      <c r="AM52" s="120"/>
      <c r="AN52" s="120"/>
      <c r="AO52" s="120"/>
      <c r="AP52" s="120"/>
      <c r="AQ52" s="121"/>
      <c r="AR52" s="119" t="s">
        <v>191</v>
      </c>
      <c r="AS52" s="120"/>
      <c r="AT52" s="120"/>
      <c r="AU52" s="120"/>
      <c r="AV52" s="120"/>
      <c r="AW52" s="121"/>
      <c r="AX52" s="119" t="s">
        <v>192</v>
      </c>
      <c r="AY52" s="120"/>
      <c r="AZ52" s="120"/>
      <c r="BA52" s="120"/>
      <c r="BB52" s="120"/>
      <c r="BC52" s="121"/>
      <c r="BD52" s="81"/>
    </row>
    <row r="53" spans="1:56" ht="15" customHeight="1" x14ac:dyDescent="0.2">
      <c r="A53" s="115"/>
      <c r="B53" s="3" t="s">
        <v>59</v>
      </c>
      <c r="C53" s="3" t="s">
        <v>60</v>
      </c>
      <c r="D53" s="3" t="s">
        <v>61</v>
      </c>
      <c r="E53" s="3" t="s">
        <v>62</v>
      </c>
      <c r="F53" s="3" t="s">
        <v>58</v>
      </c>
      <c r="G53" s="3" t="s">
        <v>63</v>
      </c>
      <c r="H53" s="3" t="s">
        <v>59</v>
      </c>
      <c r="I53" s="3" t="s">
        <v>60</v>
      </c>
      <c r="J53" s="3" t="s">
        <v>61</v>
      </c>
      <c r="K53" s="3" t="s">
        <v>62</v>
      </c>
      <c r="L53" s="3" t="s">
        <v>58</v>
      </c>
      <c r="M53" s="3" t="s">
        <v>63</v>
      </c>
      <c r="N53" s="3" t="s">
        <v>59</v>
      </c>
      <c r="O53" s="3" t="s">
        <v>60</v>
      </c>
      <c r="P53" s="3" t="s">
        <v>61</v>
      </c>
      <c r="Q53" s="3" t="s">
        <v>62</v>
      </c>
      <c r="R53" s="3" t="s">
        <v>58</v>
      </c>
      <c r="S53" s="3" t="s">
        <v>63</v>
      </c>
      <c r="T53" s="3" t="s">
        <v>59</v>
      </c>
      <c r="U53" s="3" t="s">
        <v>60</v>
      </c>
      <c r="V53" s="3" t="s">
        <v>61</v>
      </c>
      <c r="W53" s="3" t="s">
        <v>62</v>
      </c>
      <c r="X53" s="3" t="s">
        <v>58</v>
      </c>
      <c r="Y53" s="3" t="s">
        <v>63</v>
      </c>
      <c r="Z53" s="3" t="s">
        <v>59</v>
      </c>
      <c r="AA53" s="3" t="s">
        <v>60</v>
      </c>
      <c r="AB53" s="3" t="s">
        <v>61</v>
      </c>
      <c r="AC53" s="3" t="s">
        <v>62</v>
      </c>
      <c r="AD53" s="3" t="s">
        <v>58</v>
      </c>
      <c r="AE53" s="3" t="s">
        <v>63</v>
      </c>
      <c r="AF53" s="3" t="s">
        <v>59</v>
      </c>
      <c r="AG53" s="3" t="s">
        <v>60</v>
      </c>
      <c r="AH53" s="3" t="s">
        <v>61</v>
      </c>
      <c r="AI53" s="3" t="s">
        <v>62</v>
      </c>
      <c r="AJ53" s="3" t="s">
        <v>58</v>
      </c>
      <c r="AK53" s="3" t="s">
        <v>63</v>
      </c>
      <c r="AL53" s="3" t="s">
        <v>59</v>
      </c>
      <c r="AM53" s="3" t="s">
        <v>60</v>
      </c>
      <c r="AN53" s="3" t="s">
        <v>61</v>
      </c>
      <c r="AO53" s="3" t="s">
        <v>62</v>
      </c>
      <c r="AP53" s="3" t="s">
        <v>58</v>
      </c>
      <c r="AQ53" s="3" t="s">
        <v>63</v>
      </c>
      <c r="AR53" s="3" t="s">
        <v>59</v>
      </c>
      <c r="AS53" s="3" t="s">
        <v>60</v>
      </c>
      <c r="AT53" s="3" t="s">
        <v>61</v>
      </c>
      <c r="AU53" s="3" t="s">
        <v>62</v>
      </c>
      <c r="AV53" s="3" t="s">
        <v>58</v>
      </c>
      <c r="AW53" s="3" t="s">
        <v>63</v>
      </c>
      <c r="AX53" s="3" t="s">
        <v>59</v>
      </c>
      <c r="AY53" s="3" t="s">
        <v>60</v>
      </c>
      <c r="AZ53" s="3" t="s">
        <v>61</v>
      </c>
      <c r="BA53" s="3" t="s">
        <v>62</v>
      </c>
      <c r="BB53" s="3" t="s">
        <v>58</v>
      </c>
      <c r="BC53" s="3" t="s">
        <v>63</v>
      </c>
      <c r="BD53" s="81"/>
    </row>
    <row r="54" spans="1:56" x14ac:dyDescent="0.2">
      <c r="A54" s="2" t="s">
        <v>8</v>
      </c>
      <c r="B54" s="75">
        <v>18</v>
      </c>
      <c r="C54" s="75">
        <v>18</v>
      </c>
      <c r="D54" s="75">
        <v>18</v>
      </c>
      <c r="E54" s="75">
        <v>0</v>
      </c>
      <c r="F54" s="8">
        <v>5.2</v>
      </c>
      <c r="G54" s="8">
        <v>5.2</v>
      </c>
      <c r="H54" s="75">
        <v>190</v>
      </c>
      <c r="I54" s="75">
        <v>190</v>
      </c>
      <c r="J54" s="75">
        <v>190</v>
      </c>
      <c r="K54" s="75">
        <v>0</v>
      </c>
      <c r="L54" s="8">
        <v>5.2</v>
      </c>
      <c r="M54" s="8">
        <v>5.2</v>
      </c>
      <c r="N54" s="75">
        <v>4</v>
      </c>
      <c r="O54" s="75">
        <v>4</v>
      </c>
      <c r="P54" s="75">
        <v>4</v>
      </c>
      <c r="Q54" s="75">
        <v>0</v>
      </c>
      <c r="R54" s="8">
        <v>5.2</v>
      </c>
      <c r="S54" s="8">
        <v>5.2</v>
      </c>
      <c r="T54" s="75">
        <v>10</v>
      </c>
      <c r="U54" s="75">
        <v>6</v>
      </c>
      <c r="V54" s="75">
        <v>14</v>
      </c>
      <c r="W54" s="75">
        <v>4.2073896491262213</v>
      </c>
      <c r="X54" s="8">
        <v>26</v>
      </c>
      <c r="Y54" s="8">
        <v>10.4</v>
      </c>
      <c r="Z54" s="75">
        <v>26.4</v>
      </c>
      <c r="AA54" s="75">
        <v>4</v>
      </c>
      <c r="AB54" s="75">
        <v>66</v>
      </c>
      <c r="AC54" s="75">
        <v>23.340814038931892</v>
      </c>
      <c r="AD54" s="8">
        <v>26</v>
      </c>
      <c r="AE54" s="8">
        <v>26</v>
      </c>
      <c r="AF54" s="75">
        <v>17</v>
      </c>
      <c r="AG54" s="75">
        <v>17</v>
      </c>
      <c r="AH54" s="75">
        <v>17</v>
      </c>
      <c r="AI54" s="75">
        <v>0</v>
      </c>
      <c r="AJ54" s="8">
        <v>26</v>
      </c>
      <c r="AK54" s="8">
        <v>5.2</v>
      </c>
      <c r="AL54" s="75"/>
      <c r="AM54" s="75"/>
      <c r="AN54" s="75"/>
      <c r="AO54" s="75"/>
      <c r="AP54" s="8">
        <v>10.4</v>
      </c>
      <c r="AQ54" s="8">
        <v>0</v>
      </c>
      <c r="AR54" s="75">
        <v>31</v>
      </c>
      <c r="AS54" s="75">
        <v>22</v>
      </c>
      <c r="AT54" s="75">
        <v>40</v>
      </c>
      <c r="AU54" s="75">
        <v>9.4666267105339976</v>
      </c>
      <c r="AV54" s="8">
        <v>10.4</v>
      </c>
      <c r="AW54" s="8">
        <v>10.4</v>
      </c>
      <c r="AX54" s="75">
        <v>2</v>
      </c>
      <c r="AY54" s="75">
        <v>2</v>
      </c>
      <c r="AZ54" s="75">
        <v>2</v>
      </c>
      <c r="BA54" s="75">
        <v>0</v>
      </c>
      <c r="BB54" s="8">
        <v>10.4</v>
      </c>
      <c r="BC54" s="8">
        <v>5.2</v>
      </c>
      <c r="BD54" s="81"/>
    </row>
    <row r="55" spans="1:56" x14ac:dyDescent="0.2">
      <c r="A55" s="2" t="s">
        <v>9</v>
      </c>
      <c r="B55" s="75"/>
      <c r="C55" s="75"/>
      <c r="D55" s="75"/>
      <c r="E55" s="75"/>
      <c r="F55" s="8">
        <v>0</v>
      </c>
      <c r="G55" s="8">
        <v>0</v>
      </c>
      <c r="H55" s="75"/>
      <c r="I55" s="75"/>
      <c r="J55" s="75"/>
      <c r="K55" s="75"/>
      <c r="L55" s="8">
        <v>0</v>
      </c>
      <c r="M55" s="8">
        <v>0</v>
      </c>
      <c r="N55" s="75"/>
      <c r="O55" s="75"/>
      <c r="P55" s="75"/>
      <c r="Q55" s="75"/>
      <c r="R55" s="8">
        <v>0</v>
      </c>
      <c r="S55" s="8">
        <v>0</v>
      </c>
      <c r="T55" s="75">
        <v>17.055555555555554</v>
      </c>
      <c r="U55" s="75">
        <v>5</v>
      </c>
      <c r="V55" s="75">
        <v>43</v>
      </c>
      <c r="W55" s="75">
        <v>9.4440332746530302</v>
      </c>
      <c r="X55" s="8">
        <v>42.000000000000014</v>
      </c>
      <c r="Y55" s="8">
        <v>37.800000000000011</v>
      </c>
      <c r="Z55" s="75">
        <v>4</v>
      </c>
      <c r="AA55" s="75">
        <v>1</v>
      </c>
      <c r="AB55" s="75">
        <v>7</v>
      </c>
      <c r="AC55" s="75">
        <v>1.9090909090909087</v>
      </c>
      <c r="AD55" s="8">
        <v>42.000000000000014</v>
      </c>
      <c r="AE55" s="8">
        <v>25.200000000000006</v>
      </c>
      <c r="AF55" s="75">
        <v>2</v>
      </c>
      <c r="AG55" s="75">
        <v>2</v>
      </c>
      <c r="AH55" s="75">
        <v>2</v>
      </c>
      <c r="AI55" s="75">
        <v>0</v>
      </c>
      <c r="AJ55" s="8">
        <v>42.000000000000014</v>
      </c>
      <c r="AK55" s="8">
        <v>2.1</v>
      </c>
      <c r="AL55" s="75"/>
      <c r="AM55" s="75"/>
      <c r="AN55" s="75"/>
      <c r="AO55" s="75"/>
      <c r="AP55" s="8">
        <v>0</v>
      </c>
      <c r="AQ55" s="8">
        <v>0</v>
      </c>
      <c r="AR55" s="75"/>
      <c r="AS55" s="75"/>
      <c r="AT55" s="75"/>
      <c r="AU55" s="75"/>
      <c r="AV55" s="8">
        <v>0</v>
      </c>
      <c r="AW55" s="8">
        <v>0</v>
      </c>
      <c r="AX55" s="75"/>
      <c r="AY55" s="75"/>
      <c r="AZ55" s="75"/>
      <c r="BA55" s="75"/>
      <c r="BB55" s="8">
        <v>0</v>
      </c>
      <c r="BC55" s="8">
        <v>0</v>
      </c>
      <c r="BD55" s="81"/>
    </row>
    <row r="56" spans="1:56" x14ac:dyDescent="0.2">
      <c r="A56" s="2" t="s">
        <v>10</v>
      </c>
      <c r="B56" s="75"/>
      <c r="C56" s="75"/>
      <c r="D56" s="75"/>
      <c r="E56" s="75"/>
      <c r="F56" s="8">
        <v>7.09</v>
      </c>
      <c r="G56" s="8">
        <v>0</v>
      </c>
      <c r="H56" s="75">
        <v>252</v>
      </c>
      <c r="I56" s="75">
        <v>252</v>
      </c>
      <c r="J56" s="75">
        <v>252</v>
      </c>
      <c r="K56" s="75">
        <v>0</v>
      </c>
      <c r="L56" s="8">
        <v>7.09</v>
      </c>
      <c r="M56" s="8">
        <v>7.09</v>
      </c>
      <c r="N56" s="75"/>
      <c r="O56" s="75"/>
      <c r="P56" s="75"/>
      <c r="Q56" s="75"/>
      <c r="R56" s="8">
        <v>7.09</v>
      </c>
      <c r="S56" s="8">
        <v>0</v>
      </c>
      <c r="T56" s="75">
        <v>26.625</v>
      </c>
      <c r="U56" s="75">
        <v>5</v>
      </c>
      <c r="V56" s="75">
        <v>65</v>
      </c>
      <c r="W56" s="75">
        <v>16.836932615304924</v>
      </c>
      <c r="X56" s="8">
        <v>141.80000000000004</v>
      </c>
      <c r="Y56" s="8">
        <v>56.720000000000013</v>
      </c>
      <c r="Z56" s="75">
        <v>9.384615384615385</v>
      </c>
      <c r="AA56" s="75">
        <v>2</v>
      </c>
      <c r="AB56" s="75">
        <v>25</v>
      </c>
      <c r="AC56" s="75">
        <v>7.6628926034240541</v>
      </c>
      <c r="AD56" s="8">
        <v>141.80000000000004</v>
      </c>
      <c r="AE56" s="8">
        <v>92.17000000000003</v>
      </c>
      <c r="AF56" s="75"/>
      <c r="AG56" s="75"/>
      <c r="AH56" s="75"/>
      <c r="AI56" s="75"/>
      <c r="AJ56" s="8">
        <v>141.80000000000004</v>
      </c>
      <c r="AK56" s="8">
        <v>0</v>
      </c>
      <c r="AL56" s="75">
        <v>16.2</v>
      </c>
      <c r="AM56" s="75">
        <v>5</v>
      </c>
      <c r="AN56" s="75">
        <v>32</v>
      </c>
      <c r="AO56" s="75">
        <v>10.091212461369221</v>
      </c>
      <c r="AP56" s="8">
        <v>42.540000000000006</v>
      </c>
      <c r="AQ56" s="8">
        <v>35.450000000000003</v>
      </c>
      <c r="AR56" s="75">
        <v>18.5</v>
      </c>
      <c r="AS56" s="75">
        <v>2</v>
      </c>
      <c r="AT56" s="75">
        <v>35</v>
      </c>
      <c r="AU56" s="75">
        <v>17.114505468179146</v>
      </c>
      <c r="AV56" s="8">
        <v>42.540000000000006</v>
      </c>
      <c r="AW56" s="8">
        <v>14.18</v>
      </c>
      <c r="AX56" s="75">
        <v>8</v>
      </c>
      <c r="AY56" s="75">
        <v>8</v>
      </c>
      <c r="AZ56" s="75">
        <v>8</v>
      </c>
      <c r="BA56" s="75">
        <v>0</v>
      </c>
      <c r="BB56" s="8">
        <v>42.540000000000006</v>
      </c>
      <c r="BC56" s="8">
        <v>7.09</v>
      </c>
      <c r="BD56" s="81"/>
    </row>
    <row r="57" spans="1:56" x14ac:dyDescent="0.2">
      <c r="A57" s="2" t="s">
        <v>11</v>
      </c>
      <c r="B57" s="75"/>
      <c r="C57" s="75"/>
      <c r="D57" s="75"/>
      <c r="E57" s="75"/>
      <c r="F57" s="8">
        <v>0</v>
      </c>
      <c r="G57" s="8">
        <v>0</v>
      </c>
      <c r="H57" s="75"/>
      <c r="I57" s="75"/>
      <c r="J57" s="75"/>
      <c r="K57" s="75"/>
      <c r="L57" s="8">
        <v>0</v>
      </c>
      <c r="M57" s="8">
        <v>0</v>
      </c>
      <c r="N57" s="75"/>
      <c r="O57" s="75"/>
      <c r="P57" s="75"/>
      <c r="Q57" s="75"/>
      <c r="R57" s="8">
        <v>0</v>
      </c>
      <c r="S57" s="8">
        <v>0</v>
      </c>
      <c r="T57" s="75">
        <v>25.163196827575693</v>
      </c>
      <c r="U57" s="75">
        <v>3</v>
      </c>
      <c r="V57" s="75">
        <v>105</v>
      </c>
      <c r="W57" s="75">
        <v>21.840175021060311</v>
      </c>
      <c r="X57" s="8">
        <v>492.46000000000015</v>
      </c>
      <c r="Y57" s="8">
        <v>262.25999999999982</v>
      </c>
      <c r="Z57" s="75">
        <v>11.688480673555302</v>
      </c>
      <c r="AA57" s="75">
        <v>1</v>
      </c>
      <c r="AB57" s="75">
        <v>60</v>
      </c>
      <c r="AC57" s="75">
        <v>11.261936055327309</v>
      </c>
      <c r="AD57" s="8">
        <v>492.46000000000015</v>
      </c>
      <c r="AE57" s="8">
        <v>261.2999999999999</v>
      </c>
      <c r="AF57" s="75">
        <v>20.787345485019905</v>
      </c>
      <c r="AG57" s="75">
        <v>1</v>
      </c>
      <c r="AH57" s="75">
        <v>162</v>
      </c>
      <c r="AI57" s="75">
        <v>35.875721080505407</v>
      </c>
      <c r="AJ57" s="8">
        <v>492.46000000000015</v>
      </c>
      <c r="AK57" s="8">
        <v>95.46</v>
      </c>
      <c r="AL57" s="75">
        <v>18.181139122315592</v>
      </c>
      <c r="AM57" s="75">
        <v>2</v>
      </c>
      <c r="AN57" s="75">
        <v>36</v>
      </c>
      <c r="AO57" s="75">
        <v>14.441779465615308</v>
      </c>
      <c r="AP57" s="8">
        <v>21.419999999999998</v>
      </c>
      <c r="AQ57" s="8">
        <v>21.419999999999998</v>
      </c>
      <c r="AR57" s="75">
        <v>3.3016069221260813</v>
      </c>
      <c r="AS57" s="75">
        <v>2</v>
      </c>
      <c r="AT57" s="75">
        <v>5</v>
      </c>
      <c r="AU57" s="75">
        <v>1.2289909906399201</v>
      </c>
      <c r="AV57" s="8">
        <v>21.419999999999998</v>
      </c>
      <c r="AW57" s="8">
        <v>16.18</v>
      </c>
      <c r="AX57" s="75">
        <v>9</v>
      </c>
      <c r="AY57" s="75">
        <v>9</v>
      </c>
      <c r="AZ57" s="75">
        <v>9</v>
      </c>
      <c r="BA57" s="75">
        <v>0</v>
      </c>
      <c r="BB57" s="8">
        <v>21.419999999999998</v>
      </c>
      <c r="BC57" s="8">
        <v>4.88</v>
      </c>
      <c r="BD57" s="81"/>
    </row>
    <row r="58" spans="1:56" x14ac:dyDescent="0.2">
      <c r="A58" s="2" t="s">
        <v>12</v>
      </c>
      <c r="B58" s="75">
        <v>5</v>
      </c>
      <c r="C58" s="75">
        <v>5</v>
      </c>
      <c r="D58" s="75">
        <v>5</v>
      </c>
      <c r="E58" s="75">
        <v>0</v>
      </c>
      <c r="F58" s="8">
        <v>7.78</v>
      </c>
      <c r="G58" s="8">
        <v>7.78</v>
      </c>
      <c r="H58" s="75">
        <v>3</v>
      </c>
      <c r="I58" s="75">
        <v>3</v>
      </c>
      <c r="J58" s="75">
        <v>3</v>
      </c>
      <c r="K58" s="75">
        <v>0</v>
      </c>
      <c r="L58" s="8">
        <v>7.78</v>
      </c>
      <c r="M58" s="8">
        <v>7.78</v>
      </c>
      <c r="N58" s="75"/>
      <c r="O58" s="75"/>
      <c r="P58" s="75"/>
      <c r="Q58" s="75"/>
      <c r="R58" s="8">
        <v>7.78</v>
      </c>
      <c r="S58" s="8">
        <v>0</v>
      </c>
      <c r="T58" s="75">
        <v>17.122693337089732</v>
      </c>
      <c r="U58" s="75">
        <v>3</v>
      </c>
      <c r="V58" s="75">
        <v>36</v>
      </c>
      <c r="W58" s="75">
        <v>11.515236706082646</v>
      </c>
      <c r="X58" s="8">
        <v>188.66000000000003</v>
      </c>
      <c r="Y58" s="8">
        <v>70.990000000000009</v>
      </c>
      <c r="Z58" s="75">
        <v>12.555160594134824</v>
      </c>
      <c r="AA58" s="75">
        <v>1</v>
      </c>
      <c r="AB58" s="75">
        <v>38</v>
      </c>
      <c r="AC58" s="75">
        <v>14.180005567398602</v>
      </c>
      <c r="AD58" s="8">
        <v>188.66000000000003</v>
      </c>
      <c r="AE58" s="8">
        <v>78.77000000000001</v>
      </c>
      <c r="AF58" s="75">
        <v>20</v>
      </c>
      <c r="AG58" s="75">
        <v>3</v>
      </c>
      <c r="AH58" s="75">
        <v>40</v>
      </c>
      <c r="AI58" s="75">
        <v>15.59107014346489</v>
      </c>
      <c r="AJ58" s="8">
        <v>188.66000000000003</v>
      </c>
      <c r="AK58" s="8">
        <v>23.34</v>
      </c>
      <c r="AL58" s="75"/>
      <c r="AM58" s="75"/>
      <c r="AN58" s="75"/>
      <c r="AO58" s="75"/>
      <c r="AP58" s="8">
        <v>23.34</v>
      </c>
      <c r="AQ58" s="8">
        <v>0</v>
      </c>
      <c r="AR58" s="75">
        <v>16.333333333333332</v>
      </c>
      <c r="AS58" s="75">
        <v>2</v>
      </c>
      <c r="AT58" s="75">
        <v>34</v>
      </c>
      <c r="AU58" s="75">
        <v>13.568729299442589</v>
      </c>
      <c r="AV58" s="8">
        <v>23.34</v>
      </c>
      <c r="AW58" s="8">
        <v>23.34</v>
      </c>
      <c r="AX58" s="75">
        <v>13</v>
      </c>
      <c r="AY58" s="75">
        <v>13</v>
      </c>
      <c r="AZ58" s="75">
        <v>13</v>
      </c>
      <c r="BA58" s="75">
        <v>0</v>
      </c>
      <c r="BB58" s="8">
        <v>23.34</v>
      </c>
      <c r="BC58" s="8">
        <v>7.78</v>
      </c>
      <c r="BD58" s="81"/>
    </row>
    <row r="59" spans="1:56" x14ac:dyDescent="0.2">
      <c r="A59" s="2" t="s">
        <v>13</v>
      </c>
      <c r="B59" s="75"/>
      <c r="C59" s="75"/>
      <c r="D59" s="75"/>
      <c r="E59" s="75"/>
      <c r="F59" s="8">
        <v>0</v>
      </c>
      <c r="G59" s="8">
        <v>0</v>
      </c>
      <c r="H59" s="75"/>
      <c r="I59" s="75"/>
      <c r="J59" s="75"/>
      <c r="K59" s="75"/>
      <c r="L59" s="8">
        <v>0</v>
      </c>
      <c r="M59" s="8">
        <v>0</v>
      </c>
      <c r="N59" s="75"/>
      <c r="O59" s="75"/>
      <c r="P59" s="75"/>
      <c r="Q59" s="75"/>
      <c r="R59" s="8">
        <v>0</v>
      </c>
      <c r="S59" s="8">
        <v>0</v>
      </c>
      <c r="T59" s="75">
        <v>25.783334197921533</v>
      </c>
      <c r="U59" s="75">
        <v>2</v>
      </c>
      <c r="V59" s="75">
        <v>153</v>
      </c>
      <c r="W59" s="75">
        <v>30.367245512200601</v>
      </c>
      <c r="X59" s="8">
        <v>931.42999999999859</v>
      </c>
      <c r="Y59" s="8">
        <v>578.30999999999972</v>
      </c>
      <c r="Z59" s="75">
        <v>14.5376264850195</v>
      </c>
      <c r="AA59" s="75">
        <v>1</v>
      </c>
      <c r="AB59" s="75">
        <v>72</v>
      </c>
      <c r="AC59" s="75">
        <v>15.448583298202129</v>
      </c>
      <c r="AD59" s="8">
        <v>931.42999999999859</v>
      </c>
      <c r="AE59" s="8">
        <v>556.38999999999987</v>
      </c>
      <c r="AF59" s="75">
        <v>16.838485899562656</v>
      </c>
      <c r="AG59" s="75">
        <v>2</v>
      </c>
      <c r="AH59" s="75">
        <v>84</v>
      </c>
      <c r="AI59" s="75">
        <v>21.14575584328033</v>
      </c>
      <c r="AJ59" s="8">
        <v>931.42999999999859</v>
      </c>
      <c r="AK59" s="8">
        <v>132.62</v>
      </c>
      <c r="AL59" s="75">
        <v>15.912824642641434</v>
      </c>
      <c r="AM59" s="75">
        <v>4</v>
      </c>
      <c r="AN59" s="75">
        <v>43</v>
      </c>
      <c r="AO59" s="75">
        <v>13.153365872456867</v>
      </c>
      <c r="AP59" s="8">
        <v>121.26000000000002</v>
      </c>
      <c r="AQ59" s="8">
        <v>99.34</v>
      </c>
      <c r="AR59" s="75">
        <v>3.1611245465538094</v>
      </c>
      <c r="AS59" s="75">
        <v>1</v>
      </c>
      <c r="AT59" s="75">
        <v>5</v>
      </c>
      <c r="AU59" s="75">
        <v>1.6872686724273716</v>
      </c>
      <c r="AV59" s="8">
        <v>121.26000000000002</v>
      </c>
      <c r="AW59" s="8">
        <v>66.160000000000011</v>
      </c>
      <c r="AX59" s="75">
        <v>7</v>
      </c>
      <c r="AY59" s="75">
        <v>7</v>
      </c>
      <c r="AZ59" s="75">
        <v>7</v>
      </c>
      <c r="BA59" s="75">
        <v>0</v>
      </c>
      <c r="BB59" s="8">
        <v>121.26000000000002</v>
      </c>
      <c r="BC59" s="8">
        <v>11.06</v>
      </c>
      <c r="BD59" s="81"/>
    </row>
    <row r="60" spans="1:56" x14ac:dyDescent="0.2">
      <c r="A60" s="2" t="s">
        <v>14</v>
      </c>
      <c r="B60" s="75">
        <v>36</v>
      </c>
      <c r="C60" s="75">
        <v>36</v>
      </c>
      <c r="D60" s="75">
        <v>36</v>
      </c>
      <c r="E60" s="75">
        <v>0</v>
      </c>
      <c r="F60" s="8">
        <v>19.689999999999998</v>
      </c>
      <c r="G60" s="8">
        <v>4.74</v>
      </c>
      <c r="H60" s="75">
        <v>152.55662772981208</v>
      </c>
      <c r="I60" s="75">
        <v>66</v>
      </c>
      <c r="J60" s="75">
        <v>180</v>
      </c>
      <c r="K60" s="75">
        <v>50.025001432580247</v>
      </c>
      <c r="L60" s="8">
        <v>19.689999999999998</v>
      </c>
      <c r="M60" s="8">
        <v>19.689999999999998</v>
      </c>
      <c r="N60" s="75"/>
      <c r="O60" s="75"/>
      <c r="P60" s="75"/>
      <c r="Q60" s="75"/>
      <c r="R60" s="8">
        <v>19.689999999999998</v>
      </c>
      <c r="S60" s="8">
        <v>0</v>
      </c>
      <c r="T60" s="75">
        <v>9.8411529887500642</v>
      </c>
      <c r="U60" s="75">
        <v>1</v>
      </c>
      <c r="V60" s="75">
        <v>54</v>
      </c>
      <c r="W60" s="75">
        <v>9.7611351214720266</v>
      </c>
      <c r="X60" s="8">
        <v>584.14</v>
      </c>
      <c r="Y60" s="8">
        <v>192.88999999999996</v>
      </c>
      <c r="Z60" s="75">
        <v>21.488586489561801</v>
      </c>
      <c r="AA60" s="75">
        <v>1</v>
      </c>
      <c r="AB60" s="75">
        <v>72</v>
      </c>
      <c r="AC60" s="75">
        <v>19.983152914319533</v>
      </c>
      <c r="AD60" s="8">
        <v>584.14</v>
      </c>
      <c r="AE60" s="8">
        <v>430.62999999999988</v>
      </c>
      <c r="AF60" s="75">
        <v>10.259268664296599</v>
      </c>
      <c r="AG60" s="75">
        <v>2</v>
      </c>
      <c r="AH60" s="75">
        <v>19</v>
      </c>
      <c r="AI60" s="75">
        <v>7.8406532462691958</v>
      </c>
      <c r="AJ60" s="8">
        <v>584.14</v>
      </c>
      <c r="AK60" s="8">
        <v>39.380000000000003</v>
      </c>
      <c r="AL60" s="75">
        <v>14.5</v>
      </c>
      <c r="AM60" s="75">
        <v>11</v>
      </c>
      <c r="AN60" s="75">
        <v>22</v>
      </c>
      <c r="AO60" s="75">
        <v>4.5381039824030074</v>
      </c>
      <c r="AP60" s="8">
        <v>109.39</v>
      </c>
      <c r="AQ60" s="8">
        <v>59.8</v>
      </c>
      <c r="AR60" s="75">
        <v>24.62327452235122</v>
      </c>
      <c r="AS60" s="75">
        <v>5</v>
      </c>
      <c r="AT60" s="75">
        <v>81</v>
      </c>
      <c r="AU60" s="75">
        <v>25.211343077141972</v>
      </c>
      <c r="AV60" s="8">
        <v>109.39</v>
      </c>
      <c r="AW60" s="8">
        <v>109.39</v>
      </c>
      <c r="AX60" s="75">
        <v>4</v>
      </c>
      <c r="AY60" s="75">
        <v>4</v>
      </c>
      <c r="AZ60" s="75">
        <v>4</v>
      </c>
      <c r="BA60" s="75">
        <v>0</v>
      </c>
      <c r="BB60" s="8">
        <v>109.39</v>
      </c>
      <c r="BC60" s="8">
        <v>14.95</v>
      </c>
      <c r="BD60" s="81"/>
    </row>
    <row r="61" spans="1:56" x14ac:dyDescent="0.2">
      <c r="A61" s="2" t="s">
        <v>22</v>
      </c>
      <c r="B61" s="75"/>
      <c r="C61" s="75"/>
      <c r="D61" s="75"/>
      <c r="E61" s="75"/>
      <c r="F61" s="8">
        <v>0</v>
      </c>
      <c r="G61" s="8">
        <v>0</v>
      </c>
      <c r="H61" s="75"/>
      <c r="I61" s="75"/>
      <c r="J61" s="75"/>
      <c r="K61" s="75"/>
      <c r="L61" s="8">
        <v>0</v>
      </c>
      <c r="M61" s="8">
        <v>0</v>
      </c>
      <c r="N61" s="75"/>
      <c r="O61" s="75"/>
      <c r="P61" s="75"/>
      <c r="Q61" s="75"/>
      <c r="R61" s="8">
        <v>0</v>
      </c>
      <c r="S61" s="8">
        <v>0</v>
      </c>
      <c r="T61" s="75">
        <v>9</v>
      </c>
      <c r="U61" s="75">
        <v>2</v>
      </c>
      <c r="V61" s="75">
        <v>25</v>
      </c>
      <c r="W61" s="75">
        <v>7.4022269260095461</v>
      </c>
      <c r="X61" s="8">
        <v>63.96</v>
      </c>
      <c r="Y61" s="8">
        <v>30.56</v>
      </c>
      <c r="Z61" s="75">
        <v>4.8365683229813667</v>
      </c>
      <c r="AA61" s="75">
        <v>1</v>
      </c>
      <c r="AB61" s="75">
        <v>10</v>
      </c>
      <c r="AC61" s="75">
        <v>3.4380153609256729</v>
      </c>
      <c r="AD61" s="8">
        <v>63.96</v>
      </c>
      <c r="AE61" s="8">
        <v>25.759999999999998</v>
      </c>
      <c r="AF61" s="75">
        <v>20.134001823154055</v>
      </c>
      <c r="AG61" s="75">
        <v>17</v>
      </c>
      <c r="AH61" s="75">
        <v>22</v>
      </c>
      <c r="AI61" s="75">
        <v>2.2140478213584593</v>
      </c>
      <c r="AJ61" s="8">
        <v>63.96</v>
      </c>
      <c r="AK61" s="8">
        <v>10.97</v>
      </c>
      <c r="AL61" s="75">
        <v>12.25</v>
      </c>
      <c r="AM61" s="75">
        <v>2</v>
      </c>
      <c r="AN61" s="75">
        <v>22</v>
      </c>
      <c r="AO61" s="75">
        <v>8.3517932793138598</v>
      </c>
      <c r="AP61" s="8">
        <v>18.61</v>
      </c>
      <c r="AQ61" s="8">
        <v>15.28</v>
      </c>
      <c r="AR61" s="75">
        <v>9.5</v>
      </c>
      <c r="AS61" s="75">
        <v>5</v>
      </c>
      <c r="AT61" s="75">
        <v>14</v>
      </c>
      <c r="AU61" s="75">
        <v>4.8269761544035745</v>
      </c>
      <c r="AV61" s="8">
        <v>18.61</v>
      </c>
      <c r="AW61" s="8">
        <v>7.64</v>
      </c>
      <c r="AX61" s="75">
        <v>17</v>
      </c>
      <c r="AY61" s="75">
        <v>17</v>
      </c>
      <c r="AZ61" s="75">
        <v>17</v>
      </c>
      <c r="BA61" s="75">
        <v>0</v>
      </c>
      <c r="BB61" s="8">
        <v>18.61</v>
      </c>
      <c r="BC61" s="8">
        <v>3.33</v>
      </c>
      <c r="BD61" s="81"/>
    </row>
    <row r="62" spans="1:56" x14ac:dyDescent="0.2">
      <c r="A62" s="2" t="s">
        <v>16</v>
      </c>
      <c r="B62" s="75"/>
      <c r="C62" s="75"/>
      <c r="D62" s="75"/>
      <c r="E62" s="75"/>
      <c r="F62" s="8">
        <v>0</v>
      </c>
      <c r="G62" s="8">
        <v>0</v>
      </c>
      <c r="H62" s="75"/>
      <c r="I62" s="75"/>
      <c r="J62" s="75"/>
      <c r="K62" s="75"/>
      <c r="L62" s="8">
        <v>0</v>
      </c>
      <c r="M62" s="8">
        <v>0</v>
      </c>
      <c r="N62" s="75"/>
      <c r="O62" s="75"/>
      <c r="P62" s="75"/>
      <c r="Q62" s="75"/>
      <c r="R62" s="8">
        <v>0</v>
      </c>
      <c r="S62" s="8">
        <v>0</v>
      </c>
      <c r="T62" s="75">
        <v>10.1215644820296</v>
      </c>
      <c r="U62" s="75">
        <v>4</v>
      </c>
      <c r="V62" s="75">
        <v>18</v>
      </c>
      <c r="W62" s="75">
        <v>4.7402703465382565</v>
      </c>
      <c r="X62" s="8">
        <v>140.64000000000001</v>
      </c>
      <c r="Y62" s="8">
        <v>37.840000000000003</v>
      </c>
      <c r="Z62" s="75">
        <v>14.272727272727272</v>
      </c>
      <c r="AA62" s="75">
        <v>2</v>
      </c>
      <c r="AB62" s="75">
        <v>62</v>
      </c>
      <c r="AC62" s="75">
        <v>16.360202308755674</v>
      </c>
      <c r="AD62" s="8">
        <v>140.64000000000001</v>
      </c>
      <c r="AE62" s="8">
        <v>113.08</v>
      </c>
      <c r="AF62" s="75">
        <v>23.25</v>
      </c>
      <c r="AG62" s="75">
        <v>1</v>
      </c>
      <c r="AH62" s="75">
        <v>63</v>
      </c>
      <c r="AI62" s="75">
        <v>24.110677627826661</v>
      </c>
      <c r="AJ62" s="8">
        <v>140.64000000000001</v>
      </c>
      <c r="AK62" s="8">
        <v>41.12</v>
      </c>
      <c r="AL62" s="75">
        <v>18.5</v>
      </c>
      <c r="AM62" s="75">
        <v>14</v>
      </c>
      <c r="AN62" s="75">
        <v>23</v>
      </c>
      <c r="AO62" s="75">
        <v>4.6135968694305785</v>
      </c>
      <c r="AP62" s="8">
        <v>30.839999999999996</v>
      </c>
      <c r="AQ62" s="8">
        <v>20.56</v>
      </c>
      <c r="AR62" s="75">
        <v>11.5</v>
      </c>
      <c r="AS62" s="75">
        <v>7</v>
      </c>
      <c r="AT62" s="75">
        <v>16</v>
      </c>
      <c r="AU62" s="75">
        <v>4.6135968694305785</v>
      </c>
      <c r="AV62" s="8">
        <v>30.839999999999996</v>
      </c>
      <c r="AW62" s="8">
        <v>20.56</v>
      </c>
      <c r="AX62" s="75">
        <v>42</v>
      </c>
      <c r="AY62" s="75">
        <v>42</v>
      </c>
      <c r="AZ62" s="75">
        <v>42</v>
      </c>
      <c r="BA62" s="75">
        <v>0</v>
      </c>
      <c r="BB62" s="8">
        <v>30.839999999999996</v>
      </c>
      <c r="BC62" s="8">
        <v>10.28</v>
      </c>
      <c r="BD62" s="81"/>
    </row>
    <row r="63" spans="1:56" x14ac:dyDescent="0.2">
      <c r="A63" s="2" t="s">
        <v>17</v>
      </c>
      <c r="B63" s="75">
        <v>72</v>
      </c>
      <c r="C63" s="75">
        <v>72</v>
      </c>
      <c r="D63" s="75">
        <v>72</v>
      </c>
      <c r="E63" s="75">
        <v>0</v>
      </c>
      <c r="F63" s="8">
        <v>6.53</v>
      </c>
      <c r="G63" s="8">
        <v>6.53</v>
      </c>
      <c r="H63" s="75"/>
      <c r="I63" s="75"/>
      <c r="J63" s="75"/>
      <c r="K63" s="75"/>
      <c r="L63" s="8">
        <v>6.53</v>
      </c>
      <c r="M63" s="8">
        <v>0</v>
      </c>
      <c r="N63" s="75"/>
      <c r="O63" s="75"/>
      <c r="P63" s="75"/>
      <c r="Q63" s="75"/>
      <c r="R63" s="8">
        <v>6.53</v>
      </c>
      <c r="S63" s="8">
        <v>0</v>
      </c>
      <c r="T63" s="75">
        <v>25.833333333333332</v>
      </c>
      <c r="U63" s="75">
        <v>13</v>
      </c>
      <c r="V63" s="75">
        <v>45</v>
      </c>
      <c r="W63" s="75">
        <v>11.210708309145152</v>
      </c>
      <c r="X63" s="8">
        <v>189.37</v>
      </c>
      <c r="Y63" s="8">
        <v>39.18</v>
      </c>
      <c r="Z63" s="75">
        <v>31.923076923076927</v>
      </c>
      <c r="AA63" s="75">
        <v>2</v>
      </c>
      <c r="AB63" s="75">
        <v>243</v>
      </c>
      <c r="AC63" s="75">
        <v>53.225093946139701</v>
      </c>
      <c r="AD63" s="8">
        <v>189.37</v>
      </c>
      <c r="AE63" s="8">
        <v>169.78</v>
      </c>
      <c r="AF63" s="75">
        <v>13</v>
      </c>
      <c r="AG63" s="75">
        <v>13</v>
      </c>
      <c r="AH63" s="75">
        <v>13</v>
      </c>
      <c r="AI63" s="75">
        <v>0</v>
      </c>
      <c r="AJ63" s="8">
        <v>189.37</v>
      </c>
      <c r="AK63" s="8">
        <v>6.53</v>
      </c>
      <c r="AL63" s="75">
        <v>87.5</v>
      </c>
      <c r="AM63" s="75">
        <v>45</v>
      </c>
      <c r="AN63" s="75">
        <v>130</v>
      </c>
      <c r="AO63" s="75">
        <v>44.226937192914491</v>
      </c>
      <c r="AP63" s="8">
        <v>32.65</v>
      </c>
      <c r="AQ63" s="8">
        <v>13.06</v>
      </c>
      <c r="AR63" s="75">
        <v>42.6</v>
      </c>
      <c r="AS63" s="75">
        <v>16</v>
      </c>
      <c r="AT63" s="75">
        <v>81</v>
      </c>
      <c r="AU63" s="75">
        <v>28.348795706510689</v>
      </c>
      <c r="AV63" s="8">
        <v>32.65</v>
      </c>
      <c r="AW63" s="8">
        <v>32.65</v>
      </c>
      <c r="AX63" s="75"/>
      <c r="AY63" s="75"/>
      <c r="AZ63" s="75"/>
      <c r="BA63" s="75"/>
      <c r="BB63" s="8">
        <v>32.65</v>
      </c>
      <c r="BC63" s="8">
        <v>0</v>
      </c>
      <c r="BD63" s="81"/>
    </row>
    <row r="64" spans="1:56" x14ac:dyDescent="0.2">
      <c r="A64" s="2" t="s">
        <v>18</v>
      </c>
      <c r="B64" s="75">
        <v>43</v>
      </c>
      <c r="C64" s="75">
        <v>43</v>
      </c>
      <c r="D64" s="75">
        <v>43</v>
      </c>
      <c r="E64" s="75">
        <v>0</v>
      </c>
      <c r="F64" s="8">
        <v>1.5</v>
      </c>
      <c r="G64" s="8">
        <v>1.5</v>
      </c>
      <c r="H64" s="75"/>
      <c r="I64" s="75"/>
      <c r="J64" s="75"/>
      <c r="K64" s="75"/>
      <c r="L64" s="8">
        <v>1.5</v>
      </c>
      <c r="M64" s="8">
        <v>0</v>
      </c>
      <c r="N64" s="75"/>
      <c r="O64" s="75"/>
      <c r="P64" s="75"/>
      <c r="Q64" s="75"/>
      <c r="R64" s="8">
        <v>1.5</v>
      </c>
      <c r="S64" s="8">
        <v>0</v>
      </c>
      <c r="T64" s="75">
        <v>10</v>
      </c>
      <c r="U64" s="75">
        <v>2</v>
      </c>
      <c r="V64" s="75">
        <v>36</v>
      </c>
      <c r="W64" s="75">
        <v>9.1072046463548979</v>
      </c>
      <c r="X64" s="8">
        <v>28.5</v>
      </c>
      <c r="Y64" s="8">
        <v>18</v>
      </c>
      <c r="Z64" s="75">
        <v>3.8181818181818179</v>
      </c>
      <c r="AA64" s="75">
        <v>1</v>
      </c>
      <c r="AB64" s="75">
        <v>12</v>
      </c>
      <c r="AC64" s="75">
        <v>3.2274482625427208</v>
      </c>
      <c r="AD64" s="8">
        <v>28.5</v>
      </c>
      <c r="AE64" s="8">
        <v>16.5</v>
      </c>
      <c r="AF64" s="75"/>
      <c r="AG64" s="75"/>
      <c r="AH64" s="75"/>
      <c r="AI64" s="75"/>
      <c r="AJ64" s="8">
        <v>28.5</v>
      </c>
      <c r="AK64" s="8">
        <v>0</v>
      </c>
      <c r="AL64" s="75"/>
      <c r="AM64" s="75"/>
      <c r="AN64" s="75"/>
      <c r="AO64" s="75"/>
      <c r="AP64" s="8">
        <v>0</v>
      </c>
      <c r="AQ64" s="8">
        <v>0</v>
      </c>
      <c r="AR64" s="75"/>
      <c r="AS64" s="75"/>
      <c r="AT64" s="75"/>
      <c r="AU64" s="75"/>
      <c r="AV64" s="8">
        <v>0</v>
      </c>
      <c r="AW64" s="8">
        <v>0</v>
      </c>
      <c r="AX64" s="75"/>
      <c r="AY64" s="75"/>
      <c r="AZ64" s="75"/>
      <c r="BA64" s="75"/>
      <c r="BB64" s="8">
        <v>0</v>
      </c>
      <c r="BC64" s="8">
        <v>0</v>
      </c>
      <c r="BD64" s="81"/>
    </row>
    <row r="65" spans="1:56" x14ac:dyDescent="0.2">
      <c r="A65" s="3" t="s">
        <v>19</v>
      </c>
      <c r="B65" s="75">
        <v>151</v>
      </c>
      <c r="C65" s="75">
        <v>151</v>
      </c>
      <c r="D65" s="75">
        <v>151</v>
      </c>
      <c r="E65" s="75">
        <v>0</v>
      </c>
      <c r="F65" s="8">
        <v>7</v>
      </c>
      <c r="G65" s="8">
        <v>7</v>
      </c>
      <c r="H65" s="75">
        <v>38</v>
      </c>
      <c r="I65" s="75">
        <v>38</v>
      </c>
      <c r="J65" s="75">
        <v>38</v>
      </c>
      <c r="K65" s="75">
        <v>0</v>
      </c>
      <c r="L65" s="8">
        <v>7</v>
      </c>
      <c r="M65" s="8">
        <v>7</v>
      </c>
      <c r="N65" s="75"/>
      <c r="O65" s="75"/>
      <c r="P65" s="75"/>
      <c r="Q65" s="75"/>
      <c r="R65" s="8">
        <v>7</v>
      </c>
      <c r="S65" s="8">
        <v>0</v>
      </c>
      <c r="T65" s="75">
        <v>23.211577660008153</v>
      </c>
      <c r="U65" s="75">
        <v>4</v>
      </c>
      <c r="V65" s="75">
        <v>62</v>
      </c>
      <c r="W65" s="75">
        <v>16.349347069098965</v>
      </c>
      <c r="X65" s="8">
        <v>180.39999999999998</v>
      </c>
      <c r="Y65" s="8">
        <v>98.12</v>
      </c>
      <c r="Z65" s="75">
        <v>17.445216815623965</v>
      </c>
      <c r="AA65" s="75">
        <v>2</v>
      </c>
      <c r="AB65" s="75">
        <v>47</v>
      </c>
      <c r="AC65" s="75">
        <v>13.092973780271478</v>
      </c>
      <c r="AD65" s="8">
        <v>180.39999999999998</v>
      </c>
      <c r="AE65" s="8">
        <v>120.84</v>
      </c>
      <c r="AF65" s="75">
        <v>8.5430809399477816</v>
      </c>
      <c r="AG65" s="75">
        <v>1</v>
      </c>
      <c r="AH65" s="75">
        <v>19</v>
      </c>
      <c r="AI65" s="75">
        <v>6.503407010034584</v>
      </c>
      <c r="AJ65" s="8">
        <v>180.39999999999998</v>
      </c>
      <c r="AK65" s="8">
        <v>30.64</v>
      </c>
      <c r="AL65" s="75"/>
      <c r="AM65" s="75"/>
      <c r="AN65" s="75"/>
      <c r="AO65" s="75"/>
      <c r="AP65" s="8">
        <v>0</v>
      </c>
      <c r="AQ65" s="8">
        <v>0</v>
      </c>
      <c r="AR65" s="75"/>
      <c r="AS65" s="75"/>
      <c r="AT65" s="75"/>
      <c r="AU65" s="75"/>
      <c r="AV65" s="8">
        <v>0</v>
      </c>
      <c r="AW65" s="8">
        <v>0</v>
      </c>
      <c r="AX65" s="75"/>
      <c r="AY65" s="75"/>
      <c r="AZ65" s="75"/>
      <c r="BA65" s="75"/>
      <c r="BB65" s="8">
        <v>0</v>
      </c>
      <c r="BC65" s="8">
        <v>0</v>
      </c>
      <c r="BD65" s="81"/>
    </row>
    <row r="66" spans="1:56" x14ac:dyDescent="0.2">
      <c r="A66" s="6" t="s">
        <v>20</v>
      </c>
      <c r="B66" s="75"/>
      <c r="C66" s="75"/>
      <c r="D66" s="75"/>
      <c r="E66" s="75"/>
      <c r="F66" s="8">
        <v>0</v>
      </c>
      <c r="G66" s="8">
        <v>0</v>
      </c>
      <c r="H66" s="75"/>
      <c r="I66" s="75"/>
      <c r="J66" s="75"/>
      <c r="K66" s="75"/>
      <c r="L66" s="8">
        <v>0</v>
      </c>
      <c r="M66" s="8">
        <v>0</v>
      </c>
      <c r="N66" s="75"/>
      <c r="O66" s="75"/>
      <c r="P66" s="75"/>
      <c r="Q66" s="75"/>
      <c r="R66" s="8">
        <v>0</v>
      </c>
      <c r="S66" s="8">
        <v>0</v>
      </c>
      <c r="T66" s="75">
        <v>15</v>
      </c>
      <c r="U66" s="75">
        <v>3</v>
      </c>
      <c r="V66" s="75">
        <v>30</v>
      </c>
      <c r="W66" s="75">
        <v>9.9929989420170156</v>
      </c>
      <c r="X66" s="8">
        <v>37.15</v>
      </c>
      <c r="Y66" s="8">
        <v>29.72</v>
      </c>
      <c r="Z66" s="75">
        <v>7.5</v>
      </c>
      <c r="AA66" s="75">
        <v>6</v>
      </c>
      <c r="AB66" s="75">
        <v>9</v>
      </c>
      <c r="AC66" s="75">
        <v>1.5531701974792276</v>
      </c>
      <c r="AD66" s="8">
        <v>37.15</v>
      </c>
      <c r="AE66" s="8">
        <v>14.86</v>
      </c>
      <c r="AF66" s="75"/>
      <c r="AG66" s="75"/>
      <c r="AH66" s="75"/>
      <c r="AI66" s="75"/>
      <c r="AJ66" s="8">
        <v>37.15</v>
      </c>
      <c r="AK66" s="8">
        <v>0</v>
      </c>
      <c r="AL66" s="75"/>
      <c r="AM66" s="75"/>
      <c r="AN66" s="75"/>
      <c r="AO66" s="75"/>
      <c r="AP66" s="8">
        <v>0</v>
      </c>
      <c r="AQ66" s="8">
        <v>0</v>
      </c>
      <c r="AR66" s="75"/>
      <c r="AS66" s="75"/>
      <c r="AT66" s="75"/>
      <c r="AU66" s="75"/>
      <c r="AV66" s="8">
        <v>0</v>
      </c>
      <c r="AW66" s="8">
        <v>0</v>
      </c>
      <c r="AX66" s="75"/>
      <c r="AY66" s="75"/>
      <c r="AZ66" s="75"/>
      <c r="BA66" s="75"/>
      <c r="BB66" s="8">
        <v>0</v>
      </c>
      <c r="BC66" s="8">
        <v>0</v>
      </c>
      <c r="BD66" s="81"/>
    </row>
    <row r="70" spans="1:56" ht="15.75" customHeight="1" x14ac:dyDescent="0.2">
      <c r="A70" s="114" t="s">
        <v>7</v>
      </c>
      <c r="B70" s="114" t="s">
        <v>169</v>
      </c>
      <c r="C70" s="119" t="s">
        <v>87</v>
      </c>
      <c r="D70" s="120"/>
      <c r="E70" s="120"/>
      <c r="F70" s="120"/>
      <c r="G70" s="120"/>
      <c r="H70" s="121"/>
    </row>
    <row r="71" spans="1:56" ht="15.75" customHeight="1" x14ac:dyDescent="0.2">
      <c r="A71" s="117"/>
      <c r="B71" s="117"/>
      <c r="C71" s="119" t="s">
        <v>35</v>
      </c>
      <c r="D71" s="121"/>
      <c r="E71" s="114" t="s">
        <v>175</v>
      </c>
      <c r="F71" s="119" t="s">
        <v>36</v>
      </c>
      <c r="G71" s="121"/>
      <c r="H71" s="114" t="s">
        <v>176</v>
      </c>
    </row>
    <row r="72" spans="1:56" ht="66" customHeight="1" x14ac:dyDescent="0.2">
      <c r="A72" s="115"/>
      <c r="B72" s="115"/>
      <c r="C72" s="3" t="s">
        <v>6</v>
      </c>
      <c r="D72" s="3" t="s">
        <v>21</v>
      </c>
      <c r="E72" s="115"/>
      <c r="F72" s="3" t="s">
        <v>6</v>
      </c>
      <c r="G72" s="3" t="s">
        <v>21</v>
      </c>
      <c r="H72" s="115"/>
    </row>
    <row r="73" spans="1:56" x14ac:dyDescent="0.2">
      <c r="A73" s="2" t="s">
        <v>8</v>
      </c>
      <c r="B73" s="8">
        <v>52.000000000000007</v>
      </c>
      <c r="C73" s="7">
        <v>0.8</v>
      </c>
      <c r="D73" s="7">
        <v>1.3207665705799239E-2</v>
      </c>
      <c r="E73" s="8">
        <f>C73*B73</f>
        <v>41.600000000000009</v>
      </c>
      <c r="F73" s="7">
        <v>0.20000000000000004</v>
      </c>
      <c r="G73" s="7">
        <v>3.3019164264498106E-3</v>
      </c>
      <c r="H73" s="8">
        <f>F73*B73</f>
        <v>10.400000000000004</v>
      </c>
    </row>
    <row r="74" spans="1:56" x14ac:dyDescent="0.2">
      <c r="A74" s="2" t="s">
        <v>9</v>
      </c>
      <c r="B74" s="8">
        <v>44.100000000000016</v>
      </c>
      <c r="C74" s="7">
        <v>0.80952380952380976</v>
      </c>
      <c r="D74" s="7">
        <v>4.2894232019530965E-2</v>
      </c>
      <c r="E74" s="8">
        <f t="shared" ref="E74:E85" si="9">C74*B74</f>
        <v>35.700000000000024</v>
      </c>
      <c r="F74" s="7">
        <v>0.19047619047619052</v>
      </c>
      <c r="G74" s="7">
        <v>1.0092760475183754E-2</v>
      </c>
      <c r="H74" s="8">
        <f t="shared" ref="H74:H85" si="10">F74*B74</f>
        <v>8.4000000000000057</v>
      </c>
    </row>
    <row r="75" spans="1:56" x14ac:dyDescent="0.2">
      <c r="A75" s="2" t="s">
        <v>10</v>
      </c>
      <c r="B75" s="8">
        <v>233.97000000000008</v>
      </c>
      <c r="C75" s="7">
        <v>0.72727272727272729</v>
      </c>
      <c r="D75" s="7">
        <v>5.3473513808877458E-2</v>
      </c>
      <c r="E75" s="8">
        <f t="shared" si="9"/>
        <v>170.16000000000005</v>
      </c>
      <c r="F75" s="7">
        <v>0.27272727272727271</v>
      </c>
      <c r="G75" s="7">
        <v>2.0052567678329046E-2</v>
      </c>
      <c r="H75" s="8">
        <f t="shared" si="10"/>
        <v>63.810000000000016</v>
      </c>
    </row>
    <row r="76" spans="1:56" x14ac:dyDescent="0.2">
      <c r="A76" s="2" t="s">
        <v>11</v>
      </c>
      <c r="B76" s="8">
        <v>539.55999999999995</v>
      </c>
      <c r="C76" s="7">
        <v>0.61344054222549049</v>
      </c>
      <c r="D76" s="7">
        <v>0.11213366625222253</v>
      </c>
      <c r="E76" s="8">
        <f t="shared" si="9"/>
        <v>330.98797896318564</v>
      </c>
      <c r="F76" s="7">
        <v>0.38655945777450995</v>
      </c>
      <c r="G76" s="7">
        <v>7.0661011526025982E-2</v>
      </c>
      <c r="H76" s="8">
        <f t="shared" si="10"/>
        <v>208.57202103681456</v>
      </c>
    </row>
    <row r="77" spans="1:56" x14ac:dyDescent="0.2">
      <c r="A77" s="2" t="s">
        <v>12</v>
      </c>
      <c r="B77" s="8">
        <v>227.56000000000003</v>
      </c>
      <c r="C77" s="7">
        <v>0.6505281690140845</v>
      </c>
      <c r="D77" s="7">
        <v>2.699243627374347E-2</v>
      </c>
      <c r="E77" s="8">
        <f t="shared" si="9"/>
        <v>148.03419014084508</v>
      </c>
      <c r="F77" s="7">
        <v>0.3494718309859155</v>
      </c>
      <c r="G77" s="7">
        <v>1.4500672801997508E-2</v>
      </c>
      <c r="H77" s="8">
        <f t="shared" si="10"/>
        <v>79.525809859154947</v>
      </c>
    </row>
    <row r="78" spans="1:56" x14ac:dyDescent="0.2">
      <c r="A78" s="2" t="s">
        <v>13</v>
      </c>
      <c r="B78" s="8">
        <v>1273.2899999999979</v>
      </c>
      <c r="C78" s="7">
        <v>0.6759058532053267</v>
      </c>
      <c r="D78" s="7">
        <v>0.15943434957359978</v>
      </c>
      <c r="E78" s="8">
        <f t="shared" si="9"/>
        <v>860.62416382780907</v>
      </c>
      <c r="F78" s="7">
        <v>0.3240941467946733</v>
      </c>
      <c r="G78" s="7">
        <v>7.6448131422117843E-2</v>
      </c>
      <c r="H78" s="8">
        <f t="shared" si="10"/>
        <v>412.6658361721889</v>
      </c>
    </row>
    <row r="79" spans="1:56" x14ac:dyDescent="0.2">
      <c r="A79" s="2" t="s">
        <v>14</v>
      </c>
      <c r="B79" s="8">
        <v>777.76000000000067</v>
      </c>
      <c r="C79" s="7">
        <v>0.56388343448768341</v>
      </c>
      <c r="D79" s="7">
        <v>3.69215619525722E-2</v>
      </c>
      <c r="E79" s="8">
        <f t="shared" si="9"/>
        <v>438.56598000714104</v>
      </c>
      <c r="F79" s="7">
        <v>0.43611656551231737</v>
      </c>
      <c r="G79" s="7">
        <v>2.8555732988921043E-2</v>
      </c>
      <c r="H79" s="8">
        <f t="shared" si="10"/>
        <v>339.19401999286026</v>
      </c>
    </row>
    <row r="80" spans="1:56" x14ac:dyDescent="0.2">
      <c r="A80" s="2" t="s">
        <v>22</v>
      </c>
      <c r="B80" s="8">
        <v>82.569999999999965</v>
      </c>
      <c r="C80" s="7">
        <v>0.7695288369742237</v>
      </c>
      <c r="D80" s="7">
        <v>2.0020425129045019E-2</v>
      </c>
      <c r="E80" s="8">
        <f t="shared" si="9"/>
        <v>63.539996068961621</v>
      </c>
      <c r="F80" s="7">
        <v>0.2304711630257765</v>
      </c>
      <c r="G80" s="7">
        <v>5.9960464664380632E-3</v>
      </c>
      <c r="H80" s="8">
        <f t="shared" si="10"/>
        <v>19.030003931038358</v>
      </c>
    </row>
    <row r="81" spans="1:8" x14ac:dyDescent="0.2">
      <c r="A81" s="2" t="s">
        <v>16</v>
      </c>
      <c r="B81" s="8">
        <v>171.48000000000002</v>
      </c>
      <c r="C81" s="7">
        <v>0.46766779037695355</v>
      </c>
      <c r="D81" s="7">
        <v>1.3377144602024096E-2</v>
      </c>
      <c r="E81" s="8">
        <f t="shared" si="9"/>
        <v>80.19567269384001</v>
      </c>
      <c r="F81" s="7">
        <v>0.53233220962304606</v>
      </c>
      <c r="G81" s="7">
        <v>1.5226802210822975E-2</v>
      </c>
      <c r="H81" s="8">
        <f t="shared" si="10"/>
        <v>91.284327306159952</v>
      </c>
    </row>
    <row r="82" spans="1:8" x14ac:dyDescent="0.2">
      <c r="A82" s="2" t="s">
        <v>17</v>
      </c>
      <c r="B82" s="8">
        <v>248.14000000000001</v>
      </c>
      <c r="C82" s="7">
        <v>0.63157894736842046</v>
      </c>
      <c r="D82" s="7">
        <v>7.4792790133990525E-2</v>
      </c>
      <c r="E82" s="8">
        <f t="shared" si="9"/>
        <v>156.71999999999986</v>
      </c>
      <c r="F82" s="7">
        <v>0.36842105263157859</v>
      </c>
      <c r="G82" s="7">
        <v>4.3629127578161148E-2</v>
      </c>
      <c r="H82" s="8">
        <f t="shared" si="10"/>
        <v>91.419999999999916</v>
      </c>
    </row>
    <row r="83" spans="1:8" x14ac:dyDescent="0.2">
      <c r="A83" s="2" t="s">
        <v>18</v>
      </c>
      <c r="B83" s="8">
        <v>33</v>
      </c>
      <c r="C83" s="7">
        <v>0.45454545454545425</v>
      </c>
      <c r="D83" s="7">
        <v>7.5681093314203607E-3</v>
      </c>
      <c r="E83" s="8">
        <f t="shared" si="9"/>
        <v>14.999999999999991</v>
      </c>
      <c r="F83" s="7">
        <v>0.54545454545454508</v>
      </c>
      <c r="G83" s="7">
        <v>9.0817311977044336E-3</v>
      </c>
      <c r="H83" s="8">
        <f t="shared" si="10"/>
        <v>17.999999999999989</v>
      </c>
    </row>
    <row r="84" spans="1:8" x14ac:dyDescent="0.2">
      <c r="A84" s="2" t="s">
        <v>19</v>
      </c>
      <c r="B84" s="8">
        <v>239.95999999999992</v>
      </c>
      <c r="C84" s="7">
        <v>0.8686502177068216</v>
      </c>
      <c r="D84" s="7">
        <v>9.6186578732443906E-2</v>
      </c>
      <c r="E84" s="8">
        <f t="shared" si="9"/>
        <v>208.44130624092884</v>
      </c>
      <c r="F84" s="7">
        <v>0.13134978229317859</v>
      </c>
      <c r="G84" s="7">
        <v>1.454450355102118E-2</v>
      </c>
      <c r="H84" s="8">
        <f t="shared" si="10"/>
        <v>31.518693759071123</v>
      </c>
    </row>
    <row r="85" spans="1:8" x14ac:dyDescent="0.2">
      <c r="A85" s="6" t="s">
        <v>20</v>
      </c>
      <c r="B85" s="8">
        <v>104.02000000000004</v>
      </c>
      <c r="C85" s="7">
        <v>0.42857142857142838</v>
      </c>
      <c r="D85" s="7">
        <v>1.3245652354953088E-2</v>
      </c>
      <c r="E85" s="8">
        <f t="shared" si="9"/>
        <v>44.58</v>
      </c>
      <c r="F85" s="7">
        <v>0.57142857142857117</v>
      </c>
      <c r="G85" s="7">
        <v>1.7660869806604116E-2</v>
      </c>
      <c r="H85" s="8">
        <f t="shared" si="10"/>
        <v>59.44</v>
      </c>
    </row>
    <row r="86" spans="1:8" x14ac:dyDescent="0.2">
      <c r="B86" s="53">
        <f>SUM(B73:B85)</f>
        <v>4027.4099999999985</v>
      </c>
      <c r="D86" s="54">
        <f>SUM(D73:D85)</f>
        <v>0.67024812587022264</v>
      </c>
      <c r="E86" s="86"/>
      <c r="G86" s="54">
        <f>SUM(G73:G85)</f>
        <v>0.32975187412977697</v>
      </c>
    </row>
    <row r="90" spans="1:8" ht="51" customHeight="1" x14ac:dyDescent="0.2">
      <c r="A90" s="129"/>
      <c r="B90" s="138" t="s">
        <v>88</v>
      </c>
      <c r="C90" s="139"/>
      <c r="D90" s="87"/>
    </row>
    <row r="91" spans="1:8" x14ac:dyDescent="0.2">
      <c r="A91" s="131"/>
      <c r="B91" s="6" t="s">
        <v>35</v>
      </c>
      <c r="C91" s="6" t="s">
        <v>36</v>
      </c>
      <c r="D91" s="87"/>
    </row>
    <row r="92" spans="1:8" x14ac:dyDescent="0.2">
      <c r="A92" s="6" t="s">
        <v>37</v>
      </c>
      <c r="B92" s="7">
        <f>D86</f>
        <v>0.67024812587022264</v>
      </c>
      <c r="C92" s="7">
        <f>G86</f>
        <v>0.32975187412977697</v>
      </c>
      <c r="D92" s="87"/>
    </row>
    <row r="93" spans="1:8" x14ac:dyDescent="0.2">
      <c r="A93" s="6" t="s">
        <v>158</v>
      </c>
      <c r="B93" s="8">
        <f>B92*B86</f>
        <v>2699.3640046109922</v>
      </c>
      <c r="C93" s="8">
        <f>C92*B86</f>
        <v>1328.0459953890045</v>
      </c>
    </row>
    <row r="105" spans="1:18" ht="15.75" customHeight="1" x14ac:dyDescent="0.2">
      <c r="A105" s="135"/>
      <c r="B105" s="119" t="s">
        <v>170</v>
      </c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1"/>
      <c r="R105" s="87"/>
    </row>
    <row r="106" spans="1:18" ht="15" customHeight="1" x14ac:dyDescent="0.2">
      <c r="A106" s="136"/>
      <c r="B106" s="119" t="s">
        <v>0</v>
      </c>
      <c r="C106" s="120"/>
      <c r="D106" s="120"/>
      <c r="E106" s="121"/>
      <c r="F106" s="119" t="s">
        <v>1</v>
      </c>
      <c r="G106" s="120"/>
      <c r="H106" s="120"/>
      <c r="I106" s="121"/>
      <c r="J106" s="119" t="s">
        <v>4</v>
      </c>
      <c r="K106" s="120"/>
      <c r="L106" s="120"/>
      <c r="M106" s="121"/>
      <c r="N106" s="119" t="s">
        <v>5</v>
      </c>
      <c r="O106" s="120"/>
      <c r="P106" s="120"/>
      <c r="Q106" s="121"/>
      <c r="R106" s="87"/>
    </row>
    <row r="107" spans="1:18" x14ac:dyDescent="0.2">
      <c r="A107" s="136"/>
      <c r="B107" s="119" t="s">
        <v>35</v>
      </c>
      <c r="C107" s="121"/>
      <c r="D107" s="119" t="s">
        <v>36</v>
      </c>
      <c r="E107" s="121"/>
      <c r="F107" s="119" t="s">
        <v>35</v>
      </c>
      <c r="G107" s="121"/>
      <c r="H107" s="119" t="s">
        <v>36</v>
      </c>
      <c r="I107" s="121"/>
      <c r="J107" s="119" t="s">
        <v>35</v>
      </c>
      <c r="K107" s="121"/>
      <c r="L107" s="119" t="s">
        <v>36</v>
      </c>
      <c r="M107" s="121"/>
      <c r="N107" s="119" t="s">
        <v>35</v>
      </c>
      <c r="O107" s="121"/>
      <c r="P107" s="119" t="s">
        <v>36</v>
      </c>
      <c r="Q107" s="121"/>
      <c r="R107" s="87"/>
    </row>
    <row r="108" spans="1:18" ht="25.5" x14ac:dyDescent="0.2">
      <c r="A108" s="137"/>
      <c r="B108" s="3" t="s">
        <v>6</v>
      </c>
      <c r="C108" s="3" t="s">
        <v>21</v>
      </c>
      <c r="D108" s="3" t="s">
        <v>6</v>
      </c>
      <c r="E108" s="3" t="s">
        <v>21</v>
      </c>
      <c r="F108" s="3" t="s">
        <v>6</v>
      </c>
      <c r="G108" s="3" t="s">
        <v>21</v>
      </c>
      <c r="H108" s="3" t="s">
        <v>6</v>
      </c>
      <c r="I108" s="3" t="s">
        <v>21</v>
      </c>
      <c r="J108" s="3" t="s">
        <v>6</v>
      </c>
      <c r="K108" s="3" t="s">
        <v>21</v>
      </c>
      <c r="L108" s="3" t="s">
        <v>6</v>
      </c>
      <c r="M108" s="3" t="s">
        <v>21</v>
      </c>
      <c r="N108" s="3" t="s">
        <v>6</v>
      </c>
      <c r="O108" s="3" t="s">
        <v>21</v>
      </c>
      <c r="P108" s="3" t="s">
        <v>6</v>
      </c>
      <c r="Q108" s="3" t="s">
        <v>21</v>
      </c>
      <c r="R108" s="87"/>
    </row>
    <row r="109" spans="1:18" x14ac:dyDescent="0.2">
      <c r="A109" s="6" t="s">
        <v>8</v>
      </c>
      <c r="B109" s="7">
        <v>0.75</v>
      </c>
      <c r="C109" s="7">
        <v>9.9057492793494309E-3</v>
      </c>
      <c r="D109" s="7">
        <v>0.25000000000000006</v>
      </c>
      <c r="E109" s="7">
        <v>3.3019164264498106E-3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1</v>
      </c>
      <c r="O109" s="7">
        <v>3.3019164264498106E-3</v>
      </c>
      <c r="P109" s="7">
        <v>0</v>
      </c>
      <c r="Q109" s="7">
        <v>0</v>
      </c>
      <c r="R109" s="87"/>
    </row>
    <row r="110" spans="1:18" ht="15" customHeight="1" x14ac:dyDescent="0.2">
      <c r="A110" s="6" t="s">
        <v>9</v>
      </c>
      <c r="B110" s="7">
        <v>0</v>
      </c>
      <c r="C110" s="7">
        <v>0</v>
      </c>
      <c r="D110" s="7">
        <v>0</v>
      </c>
      <c r="E110" s="7">
        <v>0</v>
      </c>
      <c r="F110" s="7">
        <v>1</v>
      </c>
      <c r="G110" s="7">
        <v>7.5695703563878171E-3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0.7777777777777779</v>
      </c>
      <c r="O110" s="7">
        <v>3.5324661663143152E-2</v>
      </c>
      <c r="P110" s="7">
        <v>0.22222222222222221</v>
      </c>
      <c r="Q110" s="7">
        <v>1.0092760475183754E-2</v>
      </c>
      <c r="R110" s="87"/>
    </row>
    <row r="111" spans="1:18" x14ac:dyDescent="0.2">
      <c r="A111" s="6" t="s">
        <v>10</v>
      </c>
      <c r="B111" s="7">
        <v>0</v>
      </c>
      <c r="C111" s="7">
        <v>0</v>
      </c>
      <c r="D111" s="7">
        <v>0</v>
      </c>
      <c r="E111" s="7">
        <v>0</v>
      </c>
      <c r="F111" s="7">
        <v>0.41666666666666674</v>
      </c>
      <c r="G111" s="7">
        <v>1.114031537684947E-2</v>
      </c>
      <c r="H111" s="7">
        <v>0.58333333333333337</v>
      </c>
      <c r="I111" s="7">
        <v>1.5596441527589258E-2</v>
      </c>
      <c r="J111" s="7">
        <v>0</v>
      </c>
      <c r="K111" s="7">
        <v>0</v>
      </c>
      <c r="L111" s="7">
        <v>0</v>
      </c>
      <c r="M111" s="7">
        <v>0</v>
      </c>
      <c r="N111" s="7">
        <v>0.90476190476190477</v>
      </c>
      <c r="O111" s="7">
        <v>4.2333198432027978E-2</v>
      </c>
      <c r="P111" s="7">
        <v>9.5238095238095233E-2</v>
      </c>
      <c r="Q111" s="7">
        <v>4.4561261507397882E-3</v>
      </c>
      <c r="R111" s="87"/>
    </row>
    <row r="112" spans="1:18" x14ac:dyDescent="0.2">
      <c r="A112" s="6" t="s">
        <v>11</v>
      </c>
      <c r="B112" s="7">
        <v>0.40795488422935494</v>
      </c>
      <c r="C112" s="7">
        <v>2.3991490990589524E-2</v>
      </c>
      <c r="D112" s="7">
        <v>0.59204511577064478</v>
      </c>
      <c r="E112" s="7">
        <v>3.4817685999436028E-2</v>
      </c>
      <c r="F112" s="7">
        <v>0.63020214030915567</v>
      </c>
      <c r="G112" s="7">
        <v>1.5486864655030083E-2</v>
      </c>
      <c r="H112" s="7">
        <v>0.36979785969084422</v>
      </c>
      <c r="I112" s="7">
        <v>9.0875752975742574E-3</v>
      </c>
      <c r="J112" s="7">
        <v>0</v>
      </c>
      <c r="K112" s="7">
        <v>0</v>
      </c>
      <c r="L112" s="7">
        <v>0</v>
      </c>
      <c r="M112" s="7">
        <v>0</v>
      </c>
      <c r="N112" s="7">
        <v>0.73085741159871875</v>
      </c>
      <c r="O112" s="7">
        <v>7.2655310606602949E-2</v>
      </c>
      <c r="P112" s="7">
        <v>0.26914258840128163</v>
      </c>
      <c r="Q112" s="7">
        <v>2.6755750229015659E-2</v>
      </c>
      <c r="R112" s="87"/>
    </row>
    <row r="113" spans="1:22" ht="15" customHeight="1" x14ac:dyDescent="0.2">
      <c r="A113" s="6" t="s">
        <v>12</v>
      </c>
      <c r="B113" s="7">
        <v>0.32367972742759787</v>
      </c>
      <c r="C113" s="7">
        <v>6.9398685954144244E-3</v>
      </c>
      <c r="D113" s="7">
        <v>0.67632027257240201</v>
      </c>
      <c r="E113" s="7">
        <v>1.4500672801997508E-2</v>
      </c>
      <c r="F113" s="7">
        <v>1</v>
      </c>
      <c r="G113" s="7">
        <v>1.311269908291462E-2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1</v>
      </c>
      <c r="O113" s="7">
        <v>6.9398685954144244E-3</v>
      </c>
      <c r="P113" s="7">
        <v>0</v>
      </c>
      <c r="Q113" s="7">
        <v>0</v>
      </c>
      <c r="R113" s="87"/>
    </row>
    <row r="114" spans="1:22" x14ac:dyDescent="0.2">
      <c r="A114" s="6" t="s">
        <v>13</v>
      </c>
      <c r="B114" s="7">
        <v>0.63913337846987139</v>
      </c>
      <c r="C114" s="7">
        <v>3.448018923195377E-2</v>
      </c>
      <c r="D114" s="7">
        <v>0.36086662153012866</v>
      </c>
      <c r="E114" s="7">
        <v>1.9468157691346778E-2</v>
      </c>
      <c r="F114" s="7">
        <v>0.68605724838411819</v>
      </c>
      <c r="G114" s="7">
        <v>8.1415616311467112E-2</v>
      </c>
      <c r="H114" s="7">
        <v>0.31394275161588181</v>
      </c>
      <c r="I114" s="7">
        <v>3.7256136670119538E-2</v>
      </c>
      <c r="J114" s="7">
        <v>0.5</v>
      </c>
      <c r="K114" s="7">
        <v>2.1915374511835024E-3</v>
      </c>
      <c r="L114" s="7">
        <v>0.5</v>
      </c>
      <c r="M114" s="7">
        <v>2.1915374511835024E-3</v>
      </c>
      <c r="N114" s="7">
        <v>0.70223325062034736</v>
      </c>
      <c r="O114" s="7">
        <v>4.1347006578995413E-2</v>
      </c>
      <c r="P114" s="7">
        <v>0.29776674937965258</v>
      </c>
      <c r="Q114" s="7">
        <v>1.7532299609468019E-2</v>
      </c>
      <c r="R114" s="87"/>
    </row>
    <row r="115" spans="1:22" x14ac:dyDescent="0.2">
      <c r="A115" s="6" t="s">
        <v>14</v>
      </c>
      <c r="B115" s="7">
        <v>0.56052974771776809</v>
      </c>
      <c r="C115" s="7">
        <v>3.6421891413702362E-2</v>
      </c>
      <c r="D115" s="7">
        <v>0.43947025228223269</v>
      </c>
      <c r="E115" s="7">
        <v>2.8555732988921043E-2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1</v>
      </c>
      <c r="O115" s="7">
        <v>4.9967053886983853E-4</v>
      </c>
      <c r="P115" s="7">
        <v>0</v>
      </c>
      <c r="Q115" s="7">
        <v>0</v>
      </c>
      <c r="R115" s="87"/>
    </row>
    <row r="116" spans="1:22" ht="15" customHeight="1" x14ac:dyDescent="0.2">
      <c r="A116" s="6" t="s">
        <v>22</v>
      </c>
      <c r="B116" s="7">
        <v>0.66056453262425874</v>
      </c>
      <c r="C116" s="7">
        <v>9.4367602647961613E-3</v>
      </c>
      <c r="D116" s="7">
        <v>0.3394354673757416</v>
      </c>
      <c r="E116" s="7">
        <v>4.8491418669853632E-3</v>
      </c>
      <c r="F116" s="7">
        <v>0.8</v>
      </c>
      <c r="G116" s="7">
        <v>4.5876183978107981E-3</v>
      </c>
      <c r="H116" s="7">
        <v>0.2</v>
      </c>
      <c r="I116" s="7">
        <v>1.1469045994526995E-3</v>
      </c>
      <c r="J116" s="7">
        <v>0</v>
      </c>
      <c r="K116" s="7">
        <v>0</v>
      </c>
      <c r="L116" s="7">
        <v>0</v>
      </c>
      <c r="M116" s="7">
        <v>0</v>
      </c>
      <c r="N116" s="7">
        <v>1</v>
      </c>
      <c r="O116" s="7">
        <v>5.9960464664380632E-3</v>
      </c>
      <c r="P116" s="7">
        <v>0</v>
      </c>
      <c r="Q116" s="7">
        <v>0</v>
      </c>
      <c r="R116" s="87"/>
    </row>
    <row r="117" spans="1:22" x14ac:dyDescent="0.2">
      <c r="A117" s="6" t="s">
        <v>16</v>
      </c>
      <c r="B117" s="7">
        <v>0.42857142857142849</v>
      </c>
      <c r="C117" s="7">
        <v>1.0151201473881983E-2</v>
      </c>
      <c r="D117" s="7">
        <v>0.57142857142857129</v>
      </c>
      <c r="E117" s="7">
        <v>1.3534935298509309E-2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0.65597147950089119</v>
      </c>
      <c r="O117" s="7">
        <v>3.2259431281421152E-3</v>
      </c>
      <c r="P117" s="7">
        <v>0.34402852049910876</v>
      </c>
      <c r="Q117" s="7">
        <v>1.6918669123136636E-3</v>
      </c>
      <c r="R117" s="87"/>
    </row>
    <row r="118" spans="1:22" x14ac:dyDescent="0.2">
      <c r="A118" s="6" t="s">
        <v>17</v>
      </c>
      <c r="B118" s="7">
        <v>0.59999999999999953</v>
      </c>
      <c r="C118" s="7">
        <v>6.5443691367241708E-2</v>
      </c>
      <c r="D118" s="7">
        <v>0.39999999999999969</v>
      </c>
      <c r="E118" s="7">
        <v>4.3629127578161148E-2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1</v>
      </c>
      <c r="O118" s="7">
        <v>9.3490987667488208E-3</v>
      </c>
      <c r="P118" s="7">
        <v>0</v>
      </c>
      <c r="Q118" s="7">
        <v>0</v>
      </c>
      <c r="R118" s="87"/>
    </row>
    <row r="119" spans="1:22" ht="15" customHeight="1" x14ac:dyDescent="0.2">
      <c r="A119" s="6" t="s">
        <v>18</v>
      </c>
      <c r="B119" s="7">
        <v>0.35294117647058809</v>
      </c>
      <c r="C119" s="7">
        <v>4.5408655988522168E-3</v>
      </c>
      <c r="D119" s="7">
        <v>0.64705882352941146</v>
      </c>
      <c r="E119" s="7">
        <v>8.3249202645623976E-3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0.8</v>
      </c>
      <c r="O119" s="7">
        <v>3.0272437325681444E-3</v>
      </c>
      <c r="P119" s="7">
        <v>0.2</v>
      </c>
      <c r="Q119" s="7">
        <v>7.5681093314203609E-4</v>
      </c>
      <c r="R119" s="87"/>
    </row>
    <row r="120" spans="1:22" x14ac:dyDescent="0.2">
      <c r="A120" s="6" t="s">
        <v>19</v>
      </c>
      <c r="B120" s="7">
        <v>0.72727272727272729</v>
      </c>
      <c r="C120" s="7">
        <v>1.351155889903002E-2</v>
      </c>
      <c r="D120" s="7">
        <v>0.27272727272727271</v>
      </c>
      <c r="E120" s="7">
        <v>5.0668345871362572E-3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0.89715255097187419</v>
      </c>
      <c r="O120" s="7">
        <v>8.2675019833413896E-2</v>
      </c>
      <c r="P120" s="7">
        <v>0.10284744902812569</v>
      </c>
      <c r="Q120" s="7">
        <v>9.4776689638849197E-3</v>
      </c>
      <c r="R120" s="87"/>
    </row>
    <row r="121" spans="1:22" x14ac:dyDescent="0.2">
      <c r="A121" s="6" t="s">
        <v>20</v>
      </c>
      <c r="B121" s="7">
        <v>0.375</v>
      </c>
      <c r="C121" s="7">
        <v>6.6228261774765439E-3</v>
      </c>
      <c r="D121" s="7">
        <v>0.625</v>
      </c>
      <c r="E121" s="7">
        <v>1.1038043629127574E-2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0.5</v>
      </c>
      <c r="O121" s="7">
        <v>6.6228261774765439E-3</v>
      </c>
      <c r="P121" s="7">
        <v>0.5</v>
      </c>
      <c r="Q121" s="7">
        <v>6.6228261774765439E-3</v>
      </c>
      <c r="R121" s="87"/>
    </row>
    <row r="124" spans="1:22" ht="15" customHeight="1" x14ac:dyDescent="0.2">
      <c r="A124" s="117" t="s">
        <v>7</v>
      </c>
      <c r="B124" s="119" t="s">
        <v>193</v>
      </c>
      <c r="C124" s="120"/>
      <c r="D124" s="120"/>
      <c r="E124" s="120"/>
      <c r="F124" s="120"/>
      <c r="G124" s="121"/>
      <c r="H124" s="70"/>
      <c r="I124" s="1"/>
      <c r="J124" s="71"/>
      <c r="K124" s="71"/>
    </row>
    <row r="125" spans="1:22" ht="60" customHeight="1" x14ac:dyDescent="0.2">
      <c r="A125" s="115"/>
      <c r="B125" s="3" t="s">
        <v>59</v>
      </c>
      <c r="C125" s="3" t="s">
        <v>61</v>
      </c>
      <c r="D125" s="3" t="s">
        <v>60</v>
      </c>
      <c r="E125" s="3" t="s">
        <v>62</v>
      </c>
      <c r="F125" s="3" t="s">
        <v>58</v>
      </c>
      <c r="G125" s="3" t="s">
        <v>63</v>
      </c>
      <c r="H125" s="3" t="s">
        <v>80</v>
      </c>
      <c r="I125" s="3" t="s">
        <v>169</v>
      </c>
      <c r="J125" s="72" t="s">
        <v>81</v>
      </c>
      <c r="K125" s="73" t="s">
        <v>85</v>
      </c>
      <c r="N125" s="119" t="s">
        <v>194</v>
      </c>
      <c r="O125" s="120"/>
      <c r="P125" s="120"/>
      <c r="Q125" s="120"/>
      <c r="R125" s="120"/>
      <c r="S125" s="120"/>
      <c r="T125" s="120"/>
      <c r="U125" s="120"/>
      <c r="V125" s="121"/>
    </row>
    <row r="126" spans="1:22" ht="39" customHeight="1" x14ac:dyDescent="0.2">
      <c r="A126" s="3" t="s">
        <v>8</v>
      </c>
      <c r="B126" s="75">
        <v>239.4</v>
      </c>
      <c r="C126" s="75">
        <v>126</v>
      </c>
      <c r="D126" s="75">
        <v>483</v>
      </c>
      <c r="E126" s="75">
        <v>134.49446680068291</v>
      </c>
      <c r="F126" s="8">
        <v>52.000000000000007</v>
      </c>
      <c r="G126" s="8">
        <v>26</v>
      </c>
      <c r="H126" s="76">
        <f>G126/F126</f>
        <v>0.49999999999999994</v>
      </c>
      <c r="I126" s="8">
        <v>52.000000000000007</v>
      </c>
      <c r="J126" s="77">
        <f t="shared" ref="J126:J137" si="11">B126*H126*I126</f>
        <v>6224.4000000000005</v>
      </c>
      <c r="K126" s="78">
        <f>((J126*12/365)/I126/2)</f>
        <v>1.9676712328767121</v>
      </c>
      <c r="N126" s="3" t="s">
        <v>59</v>
      </c>
      <c r="O126" s="3" t="s">
        <v>61</v>
      </c>
      <c r="P126" s="3" t="s">
        <v>60</v>
      </c>
      <c r="Q126" s="3" t="s">
        <v>62</v>
      </c>
      <c r="R126" s="3" t="s">
        <v>58</v>
      </c>
      <c r="S126" s="3" t="s">
        <v>63</v>
      </c>
      <c r="T126" s="3" t="s">
        <v>80</v>
      </c>
      <c r="U126" s="72" t="s">
        <v>86</v>
      </c>
      <c r="V126" s="73" t="s">
        <v>85</v>
      </c>
    </row>
    <row r="127" spans="1:22" x14ac:dyDescent="0.2">
      <c r="A127" s="3" t="s">
        <v>201</v>
      </c>
      <c r="B127" s="75">
        <v>66.9375</v>
      </c>
      <c r="C127" s="75">
        <v>42</v>
      </c>
      <c r="D127" s="75">
        <v>210</v>
      </c>
      <c r="E127" s="75">
        <v>47.204349112696946</v>
      </c>
      <c r="F127" s="8">
        <v>44.100000000000016</v>
      </c>
      <c r="G127" s="8">
        <v>33.600000000000009</v>
      </c>
      <c r="H127" s="76">
        <f t="shared" ref="H127:H138" si="12">G127/F127</f>
        <v>0.76190476190476186</v>
      </c>
      <c r="I127" s="8">
        <v>44.100000000000016</v>
      </c>
      <c r="J127" s="77">
        <f t="shared" si="11"/>
        <v>2249.1000000000008</v>
      </c>
      <c r="K127" s="78">
        <f t="shared" ref="K127:K138" si="13">((J127*12/365)/I127/2)</f>
        <v>0.83835616438356164</v>
      </c>
      <c r="N127" s="75">
        <v>92.341768027801876</v>
      </c>
      <c r="O127" s="75">
        <v>588</v>
      </c>
      <c r="P127" s="75">
        <v>42</v>
      </c>
      <c r="Q127" s="75">
        <v>75.304997760782427</v>
      </c>
      <c r="R127" s="8">
        <v>4027.4100000000012</v>
      </c>
      <c r="S127" s="8">
        <v>1933.6799999999998</v>
      </c>
      <c r="T127" s="76">
        <f>S127/R127</f>
        <v>0.4801299097931423</v>
      </c>
      <c r="U127" s="77">
        <f>N127*T127*R127</f>
        <v>178559.42999999991</v>
      </c>
      <c r="V127" s="78">
        <f>((U127*12/365)/R127/3)</f>
        <v>0.48587446305016746</v>
      </c>
    </row>
    <row r="128" spans="1:22" x14ac:dyDescent="0.2">
      <c r="A128" s="2" t="s">
        <v>10</v>
      </c>
      <c r="B128" s="75">
        <v>142.79999999999998</v>
      </c>
      <c r="C128" s="75">
        <v>42</v>
      </c>
      <c r="D128" s="75">
        <v>462</v>
      </c>
      <c r="E128" s="75">
        <v>111.43578231226024</v>
      </c>
      <c r="F128" s="8">
        <v>233.97000000000008</v>
      </c>
      <c r="G128" s="8">
        <v>141.80000000000004</v>
      </c>
      <c r="H128" s="76">
        <f t="shared" si="12"/>
        <v>0.60606060606060597</v>
      </c>
      <c r="I128" s="8">
        <v>233.97000000000008</v>
      </c>
      <c r="J128" s="77">
        <f t="shared" si="11"/>
        <v>20249.04</v>
      </c>
      <c r="K128" s="78">
        <f t="shared" si="13"/>
        <v>1.4226650062266497</v>
      </c>
    </row>
    <row r="129" spans="1:26" x14ac:dyDescent="0.2">
      <c r="A129" s="2" t="s">
        <v>11</v>
      </c>
      <c r="B129" s="75">
        <v>84.531981279251141</v>
      </c>
      <c r="C129" s="75">
        <v>42</v>
      </c>
      <c r="D129" s="75">
        <v>588</v>
      </c>
      <c r="E129" s="75">
        <v>92.446146603185113</v>
      </c>
      <c r="F129" s="8">
        <v>539.55999999999995</v>
      </c>
      <c r="G129" s="8">
        <v>269.21999999999991</v>
      </c>
      <c r="H129" s="76">
        <f t="shared" si="12"/>
        <v>0.49896211728074719</v>
      </c>
      <c r="I129" s="8">
        <v>539.55999999999995</v>
      </c>
      <c r="J129" s="77">
        <f t="shared" si="11"/>
        <v>22757.699999999986</v>
      </c>
      <c r="K129" s="78">
        <f t="shared" si="13"/>
        <v>0.69334120038956115</v>
      </c>
    </row>
    <row r="130" spans="1:26" x14ac:dyDescent="0.2">
      <c r="A130" s="2" t="s">
        <v>12</v>
      </c>
      <c r="B130" s="75">
        <v>105.36749052859462</v>
      </c>
      <c r="C130" s="75">
        <v>42</v>
      </c>
      <c r="D130" s="75">
        <v>252</v>
      </c>
      <c r="E130" s="75">
        <v>68.354159299025994</v>
      </c>
      <c r="F130" s="8">
        <v>227.56000000000003</v>
      </c>
      <c r="G130" s="8">
        <v>55.430000000000007</v>
      </c>
      <c r="H130" s="76">
        <f t="shared" si="12"/>
        <v>0.24358410968535771</v>
      </c>
      <c r="I130" s="8">
        <v>227.56000000000003</v>
      </c>
      <c r="J130" s="77">
        <f t="shared" si="11"/>
        <v>5840.52</v>
      </c>
      <c r="K130" s="78">
        <f t="shared" si="13"/>
        <v>0.42190432389350274</v>
      </c>
    </row>
    <row r="131" spans="1:26" x14ac:dyDescent="0.2">
      <c r="A131" s="2" t="s">
        <v>13</v>
      </c>
      <c r="B131" s="75">
        <v>72.522940851299097</v>
      </c>
      <c r="C131" s="75">
        <v>42</v>
      </c>
      <c r="D131" s="75">
        <v>252</v>
      </c>
      <c r="E131" s="75">
        <v>45.753027067356783</v>
      </c>
      <c r="F131" s="8">
        <v>1273.2899999999979</v>
      </c>
      <c r="G131" s="8">
        <v>651.23999999999967</v>
      </c>
      <c r="H131" s="76">
        <f t="shared" si="12"/>
        <v>0.51146243196758068</v>
      </c>
      <c r="I131" s="8">
        <v>1273.2899999999979</v>
      </c>
      <c r="J131" s="77">
        <f t="shared" si="11"/>
        <v>47229.840000000004</v>
      </c>
      <c r="K131" s="78">
        <f t="shared" si="13"/>
        <v>0.60974399508898258</v>
      </c>
    </row>
    <row r="132" spans="1:26" x14ac:dyDescent="0.2">
      <c r="A132" s="2" t="s">
        <v>14</v>
      </c>
      <c r="B132" s="75">
        <v>116.75975750577368</v>
      </c>
      <c r="C132" s="75">
        <v>42</v>
      </c>
      <c r="D132" s="75">
        <v>420</v>
      </c>
      <c r="E132" s="75">
        <v>77.657983380985883</v>
      </c>
      <c r="F132" s="8">
        <v>777.76000000000067</v>
      </c>
      <c r="G132" s="8">
        <v>346.39999999999992</v>
      </c>
      <c r="H132" s="76">
        <f t="shared" si="12"/>
        <v>0.44538160872248461</v>
      </c>
      <c r="I132" s="8">
        <v>777.76000000000067</v>
      </c>
      <c r="J132" s="77">
        <f t="shared" si="11"/>
        <v>40445.579999999994</v>
      </c>
      <c r="K132" s="78">
        <f t="shared" si="13"/>
        <v>0.85483805970359483</v>
      </c>
    </row>
    <row r="133" spans="1:26" x14ac:dyDescent="0.2">
      <c r="A133" s="2" t="s">
        <v>15</v>
      </c>
      <c r="B133" s="75">
        <v>108.51358695652173</v>
      </c>
      <c r="C133" s="75">
        <v>42</v>
      </c>
      <c r="D133" s="75">
        <v>231</v>
      </c>
      <c r="E133" s="75">
        <v>64.498774344519774</v>
      </c>
      <c r="F133" s="8">
        <v>82.569999999999965</v>
      </c>
      <c r="G133" s="8">
        <v>25.76</v>
      </c>
      <c r="H133" s="76">
        <f t="shared" si="12"/>
        <v>0.3119777158774375</v>
      </c>
      <c r="I133" s="8">
        <v>82.569999999999965</v>
      </c>
      <c r="J133" s="77">
        <f t="shared" si="11"/>
        <v>2795.3100000000004</v>
      </c>
      <c r="K133" s="78">
        <f t="shared" si="13"/>
        <v>0.55650116712926045</v>
      </c>
    </row>
    <row r="134" spans="1:26" x14ac:dyDescent="0.2">
      <c r="A134" s="2" t="s">
        <v>16</v>
      </c>
      <c r="B134" s="75">
        <v>90.055479452054783</v>
      </c>
      <c r="C134" s="75">
        <v>42</v>
      </c>
      <c r="D134" s="75">
        <v>147</v>
      </c>
      <c r="E134" s="75">
        <v>38.993365880530881</v>
      </c>
      <c r="F134" s="8">
        <v>171.48000000000002</v>
      </c>
      <c r="G134" s="8">
        <v>58.400000000000006</v>
      </c>
      <c r="H134" s="76">
        <f t="shared" si="12"/>
        <v>0.3405644973174714</v>
      </c>
      <c r="I134" s="8">
        <v>171.48000000000002</v>
      </c>
      <c r="J134" s="77">
        <f t="shared" si="11"/>
        <v>5259.2399999999989</v>
      </c>
      <c r="K134" s="78">
        <f t="shared" si="13"/>
        <v>0.50415943710037658</v>
      </c>
    </row>
    <row r="135" spans="1:26" x14ac:dyDescent="0.2">
      <c r="A135" s="2" t="s">
        <v>17</v>
      </c>
      <c r="B135" s="75">
        <v>97.263157894736835</v>
      </c>
      <c r="C135" s="75">
        <v>42</v>
      </c>
      <c r="D135" s="75">
        <v>294</v>
      </c>
      <c r="E135" s="75">
        <v>69.83458836291048</v>
      </c>
      <c r="F135" s="8">
        <v>248.14000000000001</v>
      </c>
      <c r="G135" s="8">
        <v>124.07000000000001</v>
      </c>
      <c r="H135" s="76">
        <f t="shared" si="12"/>
        <v>0.5</v>
      </c>
      <c r="I135" s="8">
        <v>248.14000000000001</v>
      </c>
      <c r="J135" s="77">
        <f t="shared" si="11"/>
        <v>12067.44</v>
      </c>
      <c r="K135" s="78">
        <f t="shared" si="13"/>
        <v>0.79942321557317941</v>
      </c>
    </row>
    <row r="136" spans="1:26" x14ac:dyDescent="0.2">
      <c r="A136" s="2" t="s">
        <v>18</v>
      </c>
      <c r="B136" s="75">
        <v>81.666666666666671</v>
      </c>
      <c r="C136" s="75">
        <v>42</v>
      </c>
      <c r="D136" s="75">
        <v>168</v>
      </c>
      <c r="E136" s="75">
        <v>50.864525948837858</v>
      </c>
      <c r="F136" s="8">
        <v>33</v>
      </c>
      <c r="G136" s="8">
        <v>13.5</v>
      </c>
      <c r="H136" s="76">
        <f t="shared" si="12"/>
        <v>0.40909090909090912</v>
      </c>
      <c r="I136" s="8">
        <v>33</v>
      </c>
      <c r="J136" s="77">
        <f t="shared" si="11"/>
        <v>1102.5000000000002</v>
      </c>
      <c r="K136" s="78">
        <f t="shared" si="13"/>
        <v>0.54919053549190544</v>
      </c>
    </row>
    <row r="137" spans="1:26" x14ac:dyDescent="0.2">
      <c r="A137" s="2" t="s">
        <v>19</v>
      </c>
      <c r="B137" s="75">
        <v>68.501391982182625</v>
      </c>
      <c r="C137" s="75">
        <v>42</v>
      </c>
      <c r="D137" s="75">
        <v>189</v>
      </c>
      <c r="E137" s="75">
        <v>43.521514560225832</v>
      </c>
      <c r="F137" s="8">
        <v>239.95999999999992</v>
      </c>
      <c r="G137" s="8">
        <v>143.68</v>
      </c>
      <c r="H137" s="76">
        <f t="shared" si="12"/>
        <v>0.59876646107684639</v>
      </c>
      <c r="I137" s="8">
        <v>239.95999999999992</v>
      </c>
      <c r="J137" s="77">
        <f t="shared" si="11"/>
        <v>9842.2800000000007</v>
      </c>
      <c r="K137" s="78">
        <f t="shared" si="13"/>
        <v>0.67424114064672913</v>
      </c>
    </row>
    <row r="138" spans="1:26" x14ac:dyDescent="0.2">
      <c r="A138" s="2" t="s">
        <v>20</v>
      </c>
      <c r="B138" s="75">
        <v>56</v>
      </c>
      <c r="C138" s="75">
        <v>42</v>
      </c>
      <c r="D138" s="75">
        <v>84</v>
      </c>
      <c r="E138" s="75">
        <v>20.024858346883711</v>
      </c>
      <c r="F138" s="8">
        <v>104.02000000000004</v>
      </c>
      <c r="G138" s="8">
        <v>44.58</v>
      </c>
      <c r="H138" s="76">
        <f t="shared" si="12"/>
        <v>0.42857142857142838</v>
      </c>
      <c r="I138" s="8">
        <v>104.02000000000004</v>
      </c>
      <c r="J138" s="77">
        <f>B138*H138*I138</f>
        <v>2496.48</v>
      </c>
      <c r="K138" s="78">
        <f t="shared" si="13"/>
        <v>0.39452054794520536</v>
      </c>
    </row>
    <row r="139" spans="1:26" x14ac:dyDescent="0.2">
      <c r="I139" s="53">
        <f>SUM(I126:I138)</f>
        <v>4027.4099999999985</v>
      </c>
      <c r="J139" s="77">
        <f>SUM(J126:J138)</f>
        <v>178559.43</v>
      </c>
      <c r="K139" s="80"/>
    </row>
    <row r="140" spans="1:26" ht="20.25" customHeight="1" x14ac:dyDescent="0.2"/>
    <row r="142" spans="1:26" ht="15.75" customHeight="1" x14ac:dyDescent="0.2">
      <c r="A142" s="114" t="s">
        <v>7</v>
      </c>
      <c r="B142" s="119" t="s">
        <v>140</v>
      </c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1"/>
      <c r="Z142" s="81"/>
    </row>
    <row r="143" spans="1:26" ht="15" customHeight="1" x14ac:dyDescent="0.2">
      <c r="A143" s="117"/>
      <c r="B143" s="119" t="s">
        <v>0</v>
      </c>
      <c r="C143" s="120"/>
      <c r="D143" s="120"/>
      <c r="E143" s="120"/>
      <c r="F143" s="120"/>
      <c r="G143" s="121"/>
      <c r="H143" s="119" t="s">
        <v>1</v>
      </c>
      <c r="I143" s="120"/>
      <c r="J143" s="120"/>
      <c r="K143" s="120"/>
      <c r="L143" s="120"/>
      <c r="M143" s="121"/>
      <c r="N143" s="119" t="s">
        <v>4</v>
      </c>
      <c r="O143" s="120"/>
      <c r="P143" s="120"/>
      <c r="Q143" s="120"/>
      <c r="R143" s="120"/>
      <c r="S143" s="121"/>
      <c r="T143" s="119" t="s">
        <v>5</v>
      </c>
      <c r="U143" s="120"/>
      <c r="V143" s="120"/>
      <c r="W143" s="120"/>
      <c r="X143" s="120"/>
      <c r="Y143" s="121"/>
      <c r="Z143" s="81"/>
    </row>
    <row r="144" spans="1:26" ht="25.5" x14ac:dyDescent="0.2">
      <c r="A144" s="115"/>
      <c r="B144" s="3" t="s">
        <v>59</v>
      </c>
      <c r="C144" s="3" t="s">
        <v>61</v>
      </c>
      <c r="D144" s="3" t="s">
        <v>60</v>
      </c>
      <c r="E144" s="3" t="s">
        <v>62</v>
      </c>
      <c r="F144" s="3" t="s">
        <v>58</v>
      </c>
      <c r="G144" s="3" t="s">
        <v>63</v>
      </c>
      <c r="H144" s="3" t="s">
        <v>59</v>
      </c>
      <c r="I144" s="3" t="s">
        <v>61</v>
      </c>
      <c r="J144" s="3" t="s">
        <v>60</v>
      </c>
      <c r="K144" s="3" t="s">
        <v>62</v>
      </c>
      <c r="L144" s="3" t="s">
        <v>58</v>
      </c>
      <c r="M144" s="3" t="s">
        <v>63</v>
      </c>
      <c r="N144" s="3" t="s">
        <v>59</v>
      </c>
      <c r="O144" s="3" t="s">
        <v>61</v>
      </c>
      <c r="P144" s="3" t="s">
        <v>60</v>
      </c>
      <c r="Q144" s="3" t="s">
        <v>62</v>
      </c>
      <c r="R144" s="3" t="s">
        <v>58</v>
      </c>
      <c r="S144" s="3" t="s">
        <v>63</v>
      </c>
      <c r="T144" s="3" t="s">
        <v>59</v>
      </c>
      <c r="U144" s="3" t="s">
        <v>61</v>
      </c>
      <c r="V144" s="3" t="s">
        <v>60</v>
      </c>
      <c r="W144" s="3" t="s">
        <v>62</v>
      </c>
      <c r="X144" s="3" t="s">
        <v>58</v>
      </c>
      <c r="Y144" s="3" t="s">
        <v>63</v>
      </c>
      <c r="Z144" s="81"/>
    </row>
    <row r="145" spans="1:39" x14ac:dyDescent="0.2">
      <c r="A145" s="2" t="s">
        <v>8</v>
      </c>
      <c r="B145" s="75">
        <v>267.75</v>
      </c>
      <c r="C145" s="75">
        <v>483</v>
      </c>
      <c r="D145" s="75">
        <v>147</v>
      </c>
      <c r="E145" s="75">
        <v>136.44695939181909</v>
      </c>
      <c r="F145" s="8">
        <v>41.6</v>
      </c>
      <c r="G145" s="8">
        <v>20.8</v>
      </c>
      <c r="H145" s="75"/>
      <c r="I145" s="75"/>
      <c r="J145" s="75"/>
      <c r="K145" s="75"/>
      <c r="L145" s="8">
        <v>0</v>
      </c>
      <c r="M145" s="8">
        <v>0</v>
      </c>
      <c r="N145" s="75"/>
      <c r="O145" s="75"/>
      <c r="P145" s="75"/>
      <c r="Q145" s="75"/>
      <c r="R145" s="8">
        <v>0</v>
      </c>
      <c r="S145" s="8">
        <v>0</v>
      </c>
      <c r="T145" s="75">
        <v>126</v>
      </c>
      <c r="U145" s="75">
        <v>126</v>
      </c>
      <c r="V145" s="75">
        <v>126</v>
      </c>
      <c r="W145" s="75">
        <v>0</v>
      </c>
      <c r="X145" s="8">
        <v>10.4</v>
      </c>
      <c r="Y145" s="8">
        <v>5.2</v>
      </c>
      <c r="Z145" s="81"/>
    </row>
    <row r="146" spans="1:39" x14ac:dyDescent="0.2">
      <c r="A146" s="2" t="s">
        <v>201</v>
      </c>
      <c r="B146" s="75"/>
      <c r="C146" s="75"/>
      <c r="D146" s="75"/>
      <c r="E146" s="75"/>
      <c r="F146" s="8">
        <v>0</v>
      </c>
      <c r="G146" s="8">
        <v>0</v>
      </c>
      <c r="H146" s="75">
        <v>154</v>
      </c>
      <c r="I146" s="75">
        <v>210</v>
      </c>
      <c r="J146" s="75">
        <v>126</v>
      </c>
      <c r="K146" s="75">
        <v>43.172318175003916</v>
      </c>
      <c r="L146" s="8">
        <v>6.3000000000000007</v>
      </c>
      <c r="M146" s="8">
        <v>6.3000000000000007</v>
      </c>
      <c r="N146" s="75"/>
      <c r="O146" s="75"/>
      <c r="P146" s="75"/>
      <c r="Q146" s="75"/>
      <c r="R146" s="8">
        <v>0</v>
      </c>
      <c r="S146" s="8">
        <v>0</v>
      </c>
      <c r="T146" s="75">
        <v>46.846153846153854</v>
      </c>
      <c r="U146" s="75">
        <v>84</v>
      </c>
      <c r="V146" s="75">
        <v>42</v>
      </c>
      <c r="W146" s="75">
        <v>12.316105635657047</v>
      </c>
      <c r="X146" s="8">
        <v>37.800000000000011</v>
      </c>
      <c r="Y146" s="8">
        <v>27.300000000000008</v>
      </c>
      <c r="Z146" s="81"/>
    </row>
    <row r="147" spans="1:39" x14ac:dyDescent="0.2">
      <c r="A147" s="2" t="s">
        <v>10</v>
      </c>
      <c r="B147" s="75"/>
      <c r="C147" s="75"/>
      <c r="D147" s="75"/>
      <c r="E147" s="75"/>
      <c r="F147" s="8">
        <v>0</v>
      </c>
      <c r="G147" s="8">
        <v>0</v>
      </c>
      <c r="H147" s="75">
        <v>189</v>
      </c>
      <c r="I147" s="75">
        <v>273</v>
      </c>
      <c r="J147" s="75">
        <v>84</v>
      </c>
      <c r="K147" s="75">
        <v>78.556340827526626</v>
      </c>
      <c r="L147" s="8">
        <v>85.080000000000027</v>
      </c>
      <c r="M147" s="8">
        <v>28.36</v>
      </c>
      <c r="N147" s="75"/>
      <c r="O147" s="75"/>
      <c r="P147" s="75"/>
      <c r="Q147" s="75"/>
      <c r="R147" s="8">
        <v>0</v>
      </c>
      <c r="S147" s="8">
        <v>0</v>
      </c>
      <c r="T147" s="75">
        <v>131.25</v>
      </c>
      <c r="U147" s="75">
        <v>462</v>
      </c>
      <c r="V147" s="75">
        <v>42</v>
      </c>
      <c r="W147" s="75">
        <v>115.65236869258193</v>
      </c>
      <c r="X147" s="8">
        <v>148.89000000000004</v>
      </c>
      <c r="Y147" s="8">
        <v>113.44000000000004</v>
      </c>
      <c r="Z147" s="81"/>
    </row>
    <row r="148" spans="1:39" x14ac:dyDescent="0.2">
      <c r="A148" s="2" t="s">
        <v>11</v>
      </c>
      <c r="B148" s="75">
        <v>155.89641434262947</v>
      </c>
      <c r="C148" s="75">
        <v>588</v>
      </c>
      <c r="D148" s="75">
        <v>42</v>
      </c>
      <c r="E148" s="75">
        <v>161.90540798503019</v>
      </c>
      <c r="F148" s="8">
        <v>173.9</v>
      </c>
      <c r="G148" s="8">
        <v>60.240000000000009</v>
      </c>
      <c r="H148" s="75">
        <v>73.06020942408378</v>
      </c>
      <c r="I148" s="75">
        <v>126</v>
      </c>
      <c r="J148" s="75">
        <v>42</v>
      </c>
      <c r="K148" s="75">
        <v>41.230420052533773</v>
      </c>
      <c r="L148" s="8">
        <v>69.080000000000013</v>
      </c>
      <c r="M148" s="8">
        <v>30.560000000000002</v>
      </c>
      <c r="N148" s="75"/>
      <c r="O148" s="75"/>
      <c r="P148" s="75"/>
      <c r="Q148" s="75"/>
      <c r="R148" s="8">
        <v>0</v>
      </c>
      <c r="S148" s="8">
        <v>0</v>
      </c>
      <c r="T148" s="75">
        <v>62.402084968052897</v>
      </c>
      <c r="U148" s="75">
        <v>189</v>
      </c>
      <c r="V148" s="75">
        <v>42</v>
      </c>
      <c r="W148" s="75">
        <v>40.496366095205069</v>
      </c>
      <c r="X148" s="8">
        <v>296.57999999999993</v>
      </c>
      <c r="Y148" s="8">
        <v>178.41999999999993</v>
      </c>
      <c r="Z148" s="81"/>
    </row>
    <row r="149" spans="1:39" x14ac:dyDescent="0.2">
      <c r="A149" s="2" t="s">
        <v>12</v>
      </c>
      <c r="B149" s="75">
        <v>189</v>
      </c>
      <c r="C149" s="75">
        <v>252</v>
      </c>
      <c r="D149" s="75">
        <v>126</v>
      </c>
      <c r="E149" s="75">
        <v>65.127537600051738</v>
      </c>
      <c r="F149" s="8">
        <v>117.67</v>
      </c>
      <c r="G149" s="8">
        <v>15.56</v>
      </c>
      <c r="H149" s="75">
        <v>85.675853558206498</v>
      </c>
      <c r="I149" s="75">
        <v>126</v>
      </c>
      <c r="J149" s="75">
        <v>42</v>
      </c>
      <c r="K149" s="75">
        <v>35.326901217584997</v>
      </c>
      <c r="L149" s="8">
        <v>70.990000000000009</v>
      </c>
      <c r="M149" s="8">
        <v>24.310000000000002</v>
      </c>
      <c r="N149" s="75"/>
      <c r="O149" s="75"/>
      <c r="P149" s="75"/>
      <c r="Q149" s="75"/>
      <c r="R149" s="8">
        <v>0</v>
      </c>
      <c r="S149" s="8">
        <v>0</v>
      </c>
      <c r="T149" s="75">
        <v>52.5</v>
      </c>
      <c r="U149" s="75">
        <v>63</v>
      </c>
      <c r="V149" s="75">
        <v>42</v>
      </c>
      <c r="W149" s="75">
        <v>10.854589600008625</v>
      </c>
      <c r="X149" s="8">
        <v>38.9</v>
      </c>
      <c r="Y149" s="8">
        <v>15.56</v>
      </c>
      <c r="Z149" s="81"/>
    </row>
    <row r="150" spans="1:39" x14ac:dyDescent="0.2">
      <c r="A150" s="2" t="s">
        <v>13</v>
      </c>
      <c r="B150" s="75">
        <v>104.79734332425068</v>
      </c>
      <c r="C150" s="75">
        <v>252</v>
      </c>
      <c r="D150" s="75">
        <v>42</v>
      </c>
      <c r="E150" s="75">
        <v>63.145371104820434</v>
      </c>
      <c r="F150" s="8">
        <v>333.89000000000004</v>
      </c>
      <c r="G150" s="8">
        <v>176.16000000000005</v>
      </c>
      <c r="H150" s="75">
        <v>61.605908953873985</v>
      </c>
      <c r="I150" s="75">
        <v>126</v>
      </c>
      <c r="J150" s="75">
        <v>42</v>
      </c>
      <c r="K150" s="75">
        <v>30.205112963929544</v>
      </c>
      <c r="L150" s="8">
        <v>607.99999999999966</v>
      </c>
      <c r="M150" s="8">
        <v>331.70000000000005</v>
      </c>
      <c r="N150" s="75">
        <v>42</v>
      </c>
      <c r="O150" s="75">
        <v>42</v>
      </c>
      <c r="P150" s="75">
        <v>42</v>
      </c>
      <c r="Q150" s="75">
        <v>0</v>
      </c>
      <c r="R150" s="8">
        <v>22.12</v>
      </c>
      <c r="S150" s="8">
        <v>11.06</v>
      </c>
      <c r="T150" s="75">
        <v>59.473548972188631</v>
      </c>
      <c r="U150" s="75">
        <v>126</v>
      </c>
      <c r="V150" s="75">
        <v>42</v>
      </c>
      <c r="W150" s="75">
        <v>28.300085113004695</v>
      </c>
      <c r="X150" s="8">
        <v>309.28000000000003</v>
      </c>
      <c r="Y150" s="8">
        <v>132.32000000000002</v>
      </c>
      <c r="Z150" s="81"/>
    </row>
    <row r="151" spans="1:39" x14ac:dyDescent="0.2">
      <c r="A151" s="2" t="s">
        <v>14</v>
      </c>
      <c r="B151" s="75">
        <v>116.04887900251711</v>
      </c>
      <c r="C151" s="75">
        <v>420</v>
      </c>
      <c r="D151" s="75">
        <v>42</v>
      </c>
      <c r="E151" s="75">
        <v>77.959194905642718</v>
      </c>
      <c r="F151" s="8">
        <v>773.02000000000066</v>
      </c>
      <c r="G151" s="8">
        <v>341.65999999999997</v>
      </c>
      <c r="H151" s="75"/>
      <c r="I151" s="75"/>
      <c r="J151" s="75"/>
      <c r="K151" s="75"/>
      <c r="L151" s="8">
        <v>0</v>
      </c>
      <c r="M151" s="8">
        <v>0</v>
      </c>
      <c r="N151" s="75"/>
      <c r="O151" s="75"/>
      <c r="P151" s="75"/>
      <c r="Q151" s="75"/>
      <c r="R151" s="8">
        <v>0</v>
      </c>
      <c r="S151" s="8">
        <v>0</v>
      </c>
      <c r="T151" s="75">
        <v>168</v>
      </c>
      <c r="U151" s="75">
        <v>168</v>
      </c>
      <c r="V151" s="75">
        <v>168</v>
      </c>
      <c r="W151" s="75">
        <v>0</v>
      </c>
      <c r="X151" s="8">
        <v>4.74</v>
      </c>
      <c r="Y151" s="8">
        <v>4.74</v>
      </c>
      <c r="Z151" s="81"/>
    </row>
    <row r="152" spans="1:39" x14ac:dyDescent="0.2">
      <c r="A152" s="2" t="s">
        <v>22</v>
      </c>
      <c r="B152" s="75">
        <v>81.185961713764812</v>
      </c>
      <c r="C152" s="75">
        <v>147</v>
      </c>
      <c r="D152" s="75">
        <v>42</v>
      </c>
      <c r="E152" s="75">
        <v>46.495004248527643</v>
      </c>
      <c r="F152" s="8">
        <v>44.86</v>
      </c>
      <c r="G152" s="8">
        <v>10.97</v>
      </c>
      <c r="H152" s="75">
        <v>126</v>
      </c>
      <c r="I152" s="75">
        <v>126</v>
      </c>
      <c r="J152" s="75">
        <v>126</v>
      </c>
      <c r="K152" s="75">
        <v>0</v>
      </c>
      <c r="L152" s="8">
        <v>19.099999999999998</v>
      </c>
      <c r="M152" s="8">
        <v>3.82</v>
      </c>
      <c r="N152" s="75"/>
      <c r="O152" s="75"/>
      <c r="P152" s="75"/>
      <c r="Q152" s="75"/>
      <c r="R152" s="8">
        <v>0</v>
      </c>
      <c r="S152" s="8">
        <v>0</v>
      </c>
      <c r="T152" s="75">
        <v>129.75205104831358</v>
      </c>
      <c r="U152" s="75">
        <v>231</v>
      </c>
      <c r="V152" s="75">
        <v>42</v>
      </c>
      <c r="W152" s="75">
        <v>82.063510876254568</v>
      </c>
      <c r="X152" s="8">
        <v>18.61</v>
      </c>
      <c r="Y152" s="8">
        <v>10.97</v>
      </c>
      <c r="Z152" s="81"/>
    </row>
    <row r="153" spans="1:39" x14ac:dyDescent="0.2">
      <c r="A153" s="2" t="s">
        <v>16</v>
      </c>
      <c r="B153" s="75">
        <v>96.6</v>
      </c>
      <c r="C153" s="75">
        <v>147</v>
      </c>
      <c r="D153" s="75">
        <v>42</v>
      </c>
      <c r="E153" s="75">
        <v>36.97620856713138</v>
      </c>
      <c r="F153" s="8">
        <v>143.91999999999999</v>
      </c>
      <c r="G153" s="8">
        <v>51.4</v>
      </c>
      <c r="H153" s="75"/>
      <c r="I153" s="75"/>
      <c r="J153" s="75"/>
      <c r="K153" s="75"/>
      <c r="L153" s="8">
        <v>0</v>
      </c>
      <c r="M153" s="8">
        <v>0</v>
      </c>
      <c r="N153" s="75"/>
      <c r="O153" s="75"/>
      <c r="P153" s="75"/>
      <c r="Q153" s="75"/>
      <c r="R153" s="8">
        <v>0</v>
      </c>
      <c r="S153" s="8">
        <v>0</v>
      </c>
      <c r="T153" s="75">
        <v>42</v>
      </c>
      <c r="U153" s="75">
        <v>42</v>
      </c>
      <c r="V153" s="75">
        <v>42</v>
      </c>
      <c r="W153" s="75">
        <v>0</v>
      </c>
      <c r="X153" s="8">
        <v>27.560000000000002</v>
      </c>
      <c r="Y153" s="8">
        <v>7</v>
      </c>
      <c r="Z153" s="81"/>
    </row>
    <row r="154" spans="1:39" x14ac:dyDescent="0.2">
      <c r="A154" s="2" t="s">
        <v>17</v>
      </c>
      <c r="B154" s="75">
        <v>97.125</v>
      </c>
      <c r="C154" s="75">
        <v>294</v>
      </c>
      <c r="D154" s="75">
        <v>42</v>
      </c>
      <c r="E154" s="75">
        <v>74.183261170700575</v>
      </c>
      <c r="F154" s="8">
        <v>228.55</v>
      </c>
      <c r="G154" s="8">
        <v>104.48</v>
      </c>
      <c r="H154" s="75"/>
      <c r="I154" s="75"/>
      <c r="J154" s="75"/>
      <c r="K154" s="75"/>
      <c r="L154" s="8">
        <v>0</v>
      </c>
      <c r="M154" s="8">
        <v>0</v>
      </c>
      <c r="N154" s="75"/>
      <c r="O154" s="75"/>
      <c r="P154" s="75"/>
      <c r="Q154" s="75"/>
      <c r="R154" s="8">
        <v>0</v>
      </c>
      <c r="S154" s="8">
        <v>0</v>
      </c>
      <c r="T154" s="75">
        <v>98</v>
      </c>
      <c r="U154" s="75">
        <v>126</v>
      </c>
      <c r="V154" s="75">
        <v>42</v>
      </c>
      <c r="W154" s="75">
        <v>40.64906423040955</v>
      </c>
      <c r="X154" s="8">
        <v>19.59</v>
      </c>
      <c r="Y154" s="8">
        <v>19.59</v>
      </c>
      <c r="Z154" s="81"/>
    </row>
    <row r="155" spans="1:39" x14ac:dyDescent="0.2">
      <c r="A155" s="2" t="s">
        <v>18</v>
      </c>
      <c r="B155" s="75">
        <v>96.6</v>
      </c>
      <c r="C155" s="75">
        <v>168</v>
      </c>
      <c r="D155" s="75">
        <v>42</v>
      </c>
      <c r="E155" s="75">
        <v>56.348913032994702</v>
      </c>
      <c r="F155" s="8">
        <v>25.5</v>
      </c>
      <c r="G155" s="8">
        <v>7.5</v>
      </c>
      <c r="H155" s="75"/>
      <c r="I155" s="75"/>
      <c r="J155" s="75"/>
      <c r="K155" s="75"/>
      <c r="L155" s="8">
        <v>0</v>
      </c>
      <c r="M155" s="8">
        <v>0</v>
      </c>
      <c r="N155" s="75"/>
      <c r="O155" s="75"/>
      <c r="P155" s="75"/>
      <c r="Q155" s="75"/>
      <c r="R155" s="8">
        <v>0</v>
      </c>
      <c r="S155" s="8">
        <v>0</v>
      </c>
      <c r="T155" s="75">
        <v>63</v>
      </c>
      <c r="U155" s="75">
        <v>126</v>
      </c>
      <c r="V155" s="75">
        <v>42</v>
      </c>
      <c r="W155" s="75">
        <v>39.844698518121582</v>
      </c>
      <c r="X155" s="8">
        <v>7.5</v>
      </c>
      <c r="Y155" s="8">
        <v>6</v>
      </c>
      <c r="Z155" s="81"/>
    </row>
    <row r="156" spans="1:39" x14ac:dyDescent="0.2">
      <c r="A156" s="2" t="s">
        <v>19</v>
      </c>
      <c r="B156" s="75">
        <v>98</v>
      </c>
      <c r="C156" s="75">
        <v>189</v>
      </c>
      <c r="D156" s="75">
        <v>42</v>
      </c>
      <c r="E156" s="75">
        <v>66.51841850194576</v>
      </c>
      <c r="F156" s="8">
        <v>77</v>
      </c>
      <c r="G156" s="8">
        <v>21</v>
      </c>
      <c r="H156" s="75"/>
      <c r="I156" s="75"/>
      <c r="J156" s="75"/>
      <c r="K156" s="75"/>
      <c r="L156" s="8">
        <v>0</v>
      </c>
      <c r="M156" s="8">
        <v>0</v>
      </c>
      <c r="N156" s="75"/>
      <c r="O156" s="75"/>
      <c r="P156" s="75"/>
      <c r="Q156" s="75"/>
      <c r="R156" s="8">
        <v>0</v>
      </c>
      <c r="S156" s="8">
        <v>0</v>
      </c>
      <c r="T156" s="75">
        <v>63.451907401369418</v>
      </c>
      <c r="U156" s="75">
        <v>147</v>
      </c>
      <c r="V156" s="75">
        <v>42</v>
      </c>
      <c r="W156" s="75">
        <v>36.302411865861835</v>
      </c>
      <c r="X156" s="8">
        <v>162.95999999999998</v>
      </c>
      <c r="Y156" s="8">
        <v>122.68</v>
      </c>
      <c r="Z156" s="81"/>
    </row>
    <row r="157" spans="1:39" x14ac:dyDescent="0.2">
      <c r="A157" s="2" t="s">
        <v>20</v>
      </c>
      <c r="B157" s="75">
        <v>56</v>
      </c>
      <c r="C157" s="75">
        <v>84</v>
      </c>
      <c r="D157" s="75">
        <v>42</v>
      </c>
      <c r="E157" s="75">
        <v>20.258637668606486</v>
      </c>
      <c r="F157" s="8">
        <v>59.44</v>
      </c>
      <c r="G157" s="8">
        <v>22.29</v>
      </c>
      <c r="H157" s="75"/>
      <c r="I157" s="75"/>
      <c r="J157" s="75"/>
      <c r="K157" s="75"/>
      <c r="L157" s="8">
        <v>0</v>
      </c>
      <c r="M157" s="8">
        <v>0</v>
      </c>
      <c r="N157" s="75"/>
      <c r="O157" s="75"/>
      <c r="P157" s="75"/>
      <c r="Q157" s="75"/>
      <c r="R157" s="8">
        <v>0</v>
      </c>
      <c r="S157" s="8">
        <v>0</v>
      </c>
      <c r="T157" s="75">
        <v>56</v>
      </c>
      <c r="U157" s="75">
        <v>84</v>
      </c>
      <c r="V157" s="75">
        <v>42</v>
      </c>
      <c r="W157" s="75">
        <v>20.258637668606486</v>
      </c>
      <c r="X157" s="8">
        <v>44.58</v>
      </c>
      <c r="Y157" s="8">
        <v>22.29</v>
      </c>
      <c r="Z157" s="81"/>
    </row>
    <row r="158" spans="1:39" x14ac:dyDescent="0.2">
      <c r="A158" s="88"/>
      <c r="B158" s="88"/>
      <c r="C158" s="82"/>
      <c r="D158" s="82"/>
      <c r="E158" s="82"/>
      <c r="F158" s="82"/>
      <c r="G158" s="84"/>
      <c r="H158" s="84"/>
      <c r="I158" s="89"/>
      <c r="J158" s="89"/>
      <c r="K158" s="89"/>
      <c r="L158" s="89"/>
      <c r="M158" s="84"/>
      <c r="N158" s="84"/>
      <c r="O158" s="89"/>
      <c r="P158" s="89"/>
      <c r="Q158" s="89"/>
      <c r="R158" s="89"/>
      <c r="S158" s="84"/>
      <c r="T158" s="84"/>
      <c r="U158" s="89"/>
      <c r="V158" s="89"/>
      <c r="W158" s="89"/>
      <c r="X158" s="89"/>
      <c r="Y158" s="84"/>
      <c r="Z158" s="84"/>
      <c r="AA158" s="89"/>
      <c r="AB158" s="89"/>
      <c r="AC158" s="89"/>
      <c r="AD158" s="89"/>
      <c r="AE158" s="84"/>
      <c r="AF158" s="84"/>
      <c r="AG158" s="82"/>
      <c r="AH158" s="82"/>
      <c r="AI158" s="82"/>
      <c r="AJ158" s="82"/>
      <c r="AK158" s="84"/>
      <c r="AL158" s="84"/>
      <c r="AM158" s="81"/>
    </row>
    <row r="159" spans="1:39" x14ac:dyDescent="0.2">
      <c r="A159" s="88"/>
      <c r="B159" s="88"/>
      <c r="C159" s="82"/>
      <c r="D159" s="82"/>
      <c r="E159" s="82"/>
      <c r="F159" s="82"/>
      <c r="G159" s="84"/>
      <c r="H159" s="84"/>
      <c r="I159" s="89"/>
      <c r="J159" s="89"/>
      <c r="K159" s="89"/>
      <c r="L159" s="89"/>
      <c r="M159" s="84"/>
      <c r="N159" s="84"/>
      <c r="O159" s="89"/>
      <c r="P159" s="89"/>
      <c r="Q159" s="89"/>
      <c r="R159" s="89"/>
      <c r="S159" s="84"/>
      <c r="T159" s="84"/>
      <c r="U159" s="89"/>
      <c r="V159" s="89"/>
      <c r="W159" s="89"/>
      <c r="X159" s="89"/>
      <c r="Y159" s="84"/>
      <c r="Z159" s="84"/>
      <c r="AA159" s="89"/>
      <c r="AB159" s="89"/>
      <c r="AC159" s="89"/>
      <c r="AD159" s="89"/>
      <c r="AE159" s="84"/>
      <c r="AF159" s="84"/>
      <c r="AG159" s="82"/>
      <c r="AH159" s="82"/>
      <c r="AI159" s="82"/>
      <c r="AJ159" s="82"/>
      <c r="AK159" s="84"/>
      <c r="AL159" s="84"/>
      <c r="AM159" s="81"/>
    </row>
    <row r="160" spans="1:39" x14ac:dyDescent="0.2">
      <c r="A160" s="88"/>
      <c r="B160" s="88"/>
      <c r="C160" s="82"/>
      <c r="D160" s="82"/>
      <c r="E160" s="82"/>
      <c r="F160" s="82"/>
      <c r="G160" s="84"/>
      <c r="H160" s="84"/>
      <c r="I160" s="89"/>
      <c r="J160" s="89"/>
      <c r="K160" s="89"/>
      <c r="L160" s="89"/>
      <c r="M160" s="84"/>
      <c r="N160" s="84"/>
      <c r="O160" s="89"/>
      <c r="P160" s="89"/>
      <c r="Q160" s="89"/>
      <c r="R160" s="89"/>
      <c r="S160" s="84"/>
      <c r="T160" s="84"/>
      <c r="U160" s="89"/>
      <c r="V160" s="89"/>
      <c r="W160" s="89"/>
      <c r="X160" s="89"/>
      <c r="Y160" s="84"/>
      <c r="Z160" s="84"/>
      <c r="AA160" s="89"/>
      <c r="AB160" s="89"/>
      <c r="AC160" s="89"/>
      <c r="AD160" s="89"/>
      <c r="AE160" s="84"/>
      <c r="AF160" s="84"/>
      <c r="AG160" s="82"/>
      <c r="AH160" s="82"/>
      <c r="AI160" s="82"/>
      <c r="AJ160" s="82"/>
      <c r="AK160" s="84"/>
      <c r="AL160" s="84"/>
      <c r="AM160" s="81"/>
    </row>
    <row r="161" spans="1:39" x14ac:dyDescent="0.2">
      <c r="A161" s="88"/>
      <c r="B161" s="88"/>
      <c r="C161" s="82"/>
      <c r="D161" s="82"/>
      <c r="E161" s="82"/>
      <c r="F161" s="82"/>
      <c r="G161" s="84"/>
      <c r="H161" s="84"/>
      <c r="I161" s="89"/>
      <c r="J161" s="89"/>
      <c r="K161" s="89"/>
      <c r="L161" s="89"/>
      <c r="M161" s="84"/>
      <c r="N161" s="84"/>
      <c r="O161" s="89"/>
      <c r="P161" s="89"/>
      <c r="Q161" s="89"/>
      <c r="R161" s="89"/>
      <c r="S161" s="84"/>
      <c r="T161" s="84"/>
      <c r="U161" s="89"/>
      <c r="V161" s="89"/>
      <c r="W161" s="89"/>
      <c r="X161" s="89"/>
      <c r="Y161" s="84"/>
      <c r="Z161" s="84"/>
      <c r="AA161" s="89"/>
      <c r="AB161" s="89"/>
      <c r="AC161" s="89"/>
      <c r="AD161" s="89"/>
      <c r="AE161" s="84"/>
      <c r="AF161" s="84"/>
      <c r="AG161" s="82"/>
      <c r="AH161" s="82"/>
      <c r="AI161" s="82"/>
      <c r="AJ161" s="82"/>
      <c r="AK161" s="84"/>
      <c r="AL161" s="84"/>
      <c r="AM161" s="81"/>
    </row>
    <row r="162" spans="1:39" ht="15.75" customHeight="1" x14ac:dyDescent="0.2">
      <c r="A162" s="114"/>
      <c r="B162" s="114" t="s">
        <v>169</v>
      </c>
      <c r="C162" s="119" t="s">
        <v>57</v>
      </c>
      <c r="D162" s="120"/>
      <c r="E162" s="120"/>
      <c r="F162" s="120"/>
      <c r="G162" s="120"/>
      <c r="H162" s="121"/>
    </row>
    <row r="163" spans="1:39" x14ac:dyDescent="0.2">
      <c r="A163" s="117"/>
      <c r="B163" s="117"/>
      <c r="C163" s="119" t="s">
        <v>35</v>
      </c>
      <c r="D163" s="121"/>
      <c r="E163" s="114" t="s">
        <v>146</v>
      </c>
      <c r="F163" s="119" t="s">
        <v>36</v>
      </c>
      <c r="G163" s="121"/>
      <c r="H163" s="114" t="s">
        <v>146</v>
      </c>
    </row>
    <row r="164" spans="1:39" ht="26.25" customHeight="1" x14ac:dyDescent="0.2">
      <c r="A164" s="115"/>
      <c r="B164" s="115"/>
      <c r="C164" s="3" t="s">
        <v>6</v>
      </c>
      <c r="D164" s="3" t="s">
        <v>21</v>
      </c>
      <c r="E164" s="115"/>
      <c r="F164" s="3" t="s">
        <v>6</v>
      </c>
      <c r="G164" s="3" t="s">
        <v>21</v>
      </c>
      <c r="H164" s="115"/>
      <c r="S164" s="87"/>
    </row>
    <row r="165" spans="1:39" x14ac:dyDescent="0.2">
      <c r="A165" s="2" t="s">
        <v>8</v>
      </c>
      <c r="B165" s="8">
        <v>52.000000000000007</v>
      </c>
      <c r="C165" s="7">
        <v>0.10000000000000002</v>
      </c>
      <c r="D165" s="7">
        <v>1.6509582132249053E-3</v>
      </c>
      <c r="E165" s="8">
        <f>B165*C165</f>
        <v>5.200000000000002</v>
      </c>
      <c r="F165" s="7">
        <v>0.9</v>
      </c>
      <c r="G165" s="7">
        <v>1.4858623919024145E-2</v>
      </c>
      <c r="H165" s="8">
        <f>F165*B165</f>
        <v>46.800000000000004</v>
      </c>
      <c r="S165" s="87"/>
    </row>
    <row r="166" spans="1:39" x14ac:dyDescent="0.2">
      <c r="A166" s="2" t="s">
        <v>201</v>
      </c>
      <c r="B166" s="8">
        <v>44.100000000000016</v>
      </c>
      <c r="C166" s="7">
        <v>0</v>
      </c>
      <c r="D166" s="7">
        <v>0</v>
      </c>
      <c r="E166" s="8">
        <f t="shared" ref="E166:E177" si="14">B166*C166</f>
        <v>0</v>
      </c>
      <c r="F166" s="7">
        <v>1</v>
      </c>
      <c r="G166" s="7">
        <v>5.298699249471471E-2</v>
      </c>
      <c r="H166" s="8">
        <f t="shared" ref="H166:H177" si="15">F166*B166</f>
        <v>44.100000000000016</v>
      </c>
      <c r="S166" s="87"/>
    </row>
    <row r="167" spans="1:39" x14ac:dyDescent="0.2">
      <c r="A167" s="2" t="s">
        <v>10</v>
      </c>
      <c r="B167" s="8">
        <v>233.97000000000008</v>
      </c>
      <c r="C167" s="7">
        <v>0.24242424242424243</v>
      </c>
      <c r="D167" s="7">
        <v>1.7824504602959153E-2</v>
      </c>
      <c r="E167" s="8">
        <f t="shared" si="14"/>
        <v>56.72000000000002</v>
      </c>
      <c r="F167" s="7">
        <v>0.75757575757575746</v>
      </c>
      <c r="G167" s="7">
        <v>5.5701576884247352E-2</v>
      </c>
      <c r="H167" s="8">
        <f t="shared" si="15"/>
        <v>177.25000000000003</v>
      </c>
      <c r="S167" s="87"/>
    </row>
    <row r="168" spans="1:39" x14ac:dyDescent="0.2">
      <c r="A168" s="2" t="s">
        <v>11</v>
      </c>
      <c r="B168" s="8">
        <v>539.55999999999995</v>
      </c>
      <c r="C168" s="7">
        <v>0</v>
      </c>
      <c r="D168" s="7">
        <v>0</v>
      </c>
      <c r="E168" s="8">
        <f t="shared" si="14"/>
        <v>0</v>
      </c>
      <c r="F168" s="7">
        <v>1</v>
      </c>
      <c r="G168" s="7">
        <v>0.18279467777824843</v>
      </c>
      <c r="H168" s="8">
        <f t="shared" si="15"/>
        <v>539.55999999999995</v>
      </c>
      <c r="S168" s="87"/>
    </row>
    <row r="169" spans="1:39" x14ac:dyDescent="0.2">
      <c r="A169" s="2" t="s">
        <v>12</v>
      </c>
      <c r="B169" s="8">
        <v>227.56000000000003</v>
      </c>
      <c r="C169" s="7">
        <v>3.345070422535211E-2</v>
      </c>
      <c r="D169" s="7">
        <v>1.3879737190828848E-3</v>
      </c>
      <c r="E169" s="8">
        <f t="shared" si="14"/>
        <v>7.6120422535211274</v>
      </c>
      <c r="F169" s="7">
        <v>0.96654929577464788</v>
      </c>
      <c r="G169" s="7">
        <v>4.0105135356658092E-2</v>
      </c>
      <c r="H169" s="8">
        <f t="shared" si="15"/>
        <v>219.94795774647889</v>
      </c>
      <c r="S169" s="87"/>
    </row>
    <row r="170" spans="1:39" x14ac:dyDescent="0.2">
      <c r="A170" s="2" t="s">
        <v>13</v>
      </c>
      <c r="B170" s="8">
        <v>1273.2899999999979</v>
      </c>
      <c r="C170" s="7">
        <v>0</v>
      </c>
      <c r="D170" s="7">
        <v>0</v>
      </c>
      <c r="E170" s="8">
        <f t="shared" si="14"/>
        <v>0</v>
      </c>
      <c r="F170" s="7">
        <v>1</v>
      </c>
      <c r="G170" s="7">
        <v>0.23588248099571765</v>
      </c>
      <c r="H170" s="8">
        <f t="shared" si="15"/>
        <v>1273.2899999999979</v>
      </c>
      <c r="S170" s="87"/>
    </row>
    <row r="171" spans="1:39" x14ac:dyDescent="0.2">
      <c r="A171" s="2" t="s">
        <v>14</v>
      </c>
      <c r="B171" s="8">
        <v>777.76000000000067</v>
      </c>
      <c r="C171" s="7">
        <v>0.43181006783291731</v>
      </c>
      <c r="D171" s="7">
        <v>2.8273755170202107E-2</v>
      </c>
      <c r="E171" s="8">
        <f t="shared" si="14"/>
        <v>335.84459835773004</v>
      </c>
      <c r="F171" s="7">
        <v>0.56818993216708369</v>
      </c>
      <c r="G171" s="7">
        <v>3.720353977129115E-2</v>
      </c>
      <c r="H171" s="8">
        <f t="shared" si="15"/>
        <v>441.91540164227138</v>
      </c>
      <c r="S171" s="87"/>
    </row>
    <row r="172" spans="1:39" x14ac:dyDescent="0.2">
      <c r="A172" s="2" t="s">
        <v>22</v>
      </c>
      <c r="B172" s="8">
        <v>82.569999999999965</v>
      </c>
      <c r="C172" s="7">
        <v>0</v>
      </c>
      <c r="D172" s="7">
        <v>0</v>
      </c>
      <c r="E172" s="8">
        <f t="shared" si="14"/>
        <v>0</v>
      </c>
      <c r="F172" s="7">
        <v>1</v>
      </c>
      <c r="G172" s="7">
        <v>2.6016471595483079E-2</v>
      </c>
      <c r="H172" s="8">
        <f t="shared" si="15"/>
        <v>82.569999999999965</v>
      </c>
      <c r="S172" s="87"/>
    </row>
    <row r="173" spans="1:39" x14ac:dyDescent="0.2">
      <c r="A173" s="2" t="s">
        <v>16</v>
      </c>
      <c r="B173" s="8">
        <v>171.48000000000002</v>
      </c>
      <c r="C173" s="7">
        <v>0</v>
      </c>
      <c r="D173" s="7">
        <v>0</v>
      </c>
      <c r="E173" s="8">
        <f t="shared" si="14"/>
        <v>0</v>
      </c>
      <c r="F173" s="7">
        <v>1</v>
      </c>
      <c r="G173" s="7">
        <v>2.8603946812847079E-2</v>
      </c>
      <c r="H173" s="8">
        <f t="shared" si="15"/>
        <v>171.48000000000002</v>
      </c>
      <c r="S173" s="87"/>
    </row>
    <row r="174" spans="1:39" x14ac:dyDescent="0.2">
      <c r="A174" s="2" t="s">
        <v>17</v>
      </c>
      <c r="B174" s="8">
        <v>248.14000000000001</v>
      </c>
      <c r="C174" s="7">
        <v>0.68421052631578894</v>
      </c>
      <c r="D174" s="7">
        <v>8.1025522645156431E-2</v>
      </c>
      <c r="E174" s="8">
        <f t="shared" si="14"/>
        <v>169.77999999999989</v>
      </c>
      <c r="F174" s="7">
        <v>0.31578947368421029</v>
      </c>
      <c r="G174" s="7">
        <v>3.7396395066995269E-2</v>
      </c>
      <c r="H174" s="8">
        <f t="shared" si="15"/>
        <v>78.359999999999943</v>
      </c>
      <c r="S174" s="87"/>
    </row>
    <row r="175" spans="1:39" x14ac:dyDescent="0.2">
      <c r="A175" s="2" t="s">
        <v>18</v>
      </c>
      <c r="B175" s="8">
        <v>33</v>
      </c>
      <c r="C175" s="7">
        <v>0</v>
      </c>
      <c r="D175" s="7">
        <v>0</v>
      </c>
      <c r="E175" s="8">
        <f t="shared" si="14"/>
        <v>0</v>
      </c>
      <c r="F175" s="7">
        <v>1</v>
      </c>
      <c r="G175" s="7">
        <v>1.6649840529124806E-2</v>
      </c>
      <c r="H175" s="8">
        <f t="shared" si="15"/>
        <v>33</v>
      </c>
      <c r="S175" s="87"/>
    </row>
    <row r="176" spans="1:39" x14ac:dyDescent="0.2">
      <c r="A176" s="2" t="s">
        <v>19</v>
      </c>
      <c r="B176" s="8">
        <v>239.95999999999992</v>
      </c>
      <c r="C176" s="7">
        <v>1.5252671856445445E-2</v>
      </c>
      <c r="D176" s="7">
        <v>1.6889448623787526E-3</v>
      </c>
      <c r="E176" s="8">
        <f t="shared" si="14"/>
        <v>3.6600311386726476</v>
      </c>
      <c r="F176" s="7">
        <v>0.98474732814355448</v>
      </c>
      <c r="G176" s="7">
        <v>0.10904213742108632</v>
      </c>
      <c r="H176" s="8">
        <f t="shared" si="15"/>
        <v>236.29996886132724</v>
      </c>
      <c r="S176" s="87"/>
    </row>
    <row r="177" spans="1:19" x14ac:dyDescent="0.2">
      <c r="A177" s="2" t="s">
        <v>20</v>
      </c>
      <c r="B177" s="8">
        <v>104.02000000000004</v>
      </c>
      <c r="C177" s="7">
        <v>0</v>
      </c>
      <c r="D177" s="7">
        <v>0</v>
      </c>
      <c r="E177" s="8">
        <f t="shared" si="14"/>
        <v>0</v>
      </c>
      <c r="F177" s="7">
        <v>1</v>
      </c>
      <c r="G177" s="7">
        <v>3.0906522161557218E-2</v>
      </c>
      <c r="H177" s="8">
        <f t="shared" si="15"/>
        <v>104.02000000000004</v>
      </c>
      <c r="S177" s="87"/>
    </row>
    <row r="178" spans="1:19" x14ac:dyDescent="0.2">
      <c r="B178" s="53">
        <f>SUM(B165:B177)</f>
        <v>4027.4099999999985</v>
      </c>
      <c r="D178" s="54">
        <f>SUM(D165:D177)</f>
        <v>0.13185165921300424</v>
      </c>
      <c r="E178" s="86"/>
      <c r="G178" s="54">
        <f>SUM(G165:G177)</f>
        <v>0.86814834078699521</v>
      </c>
      <c r="S178" s="87"/>
    </row>
    <row r="179" spans="1:19" x14ac:dyDescent="0.2">
      <c r="S179" s="87"/>
    </row>
    <row r="183" spans="1:19" ht="32.25" customHeight="1" x14ac:dyDescent="0.2">
      <c r="A183" s="129"/>
      <c r="B183" s="138" t="s">
        <v>57</v>
      </c>
      <c r="C183" s="139"/>
    </row>
    <row r="184" spans="1:19" x14ac:dyDescent="0.2">
      <c r="A184" s="131"/>
      <c r="B184" s="6" t="s">
        <v>35</v>
      </c>
      <c r="C184" s="6" t="s">
        <v>36</v>
      </c>
    </row>
    <row r="185" spans="1:19" x14ac:dyDescent="0.2">
      <c r="A185" s="6" t="s">
        <v>37</v>
      </c>
      <c r="B185" s="7">
        <f>D178</f>
        <v>0.13185165921300424</v>
      </c>
      <c r="C185" s="7">
        <f>G178</f>
        <v>0.86814834078699521</v>
      </c>
    </row>
    <row r="186" spans="1:19" x14ac:dyDescent="0.2">
      <c r="A186" s="6" t="s">
        <v>158</v>
      </c>
      <c r="B186" s="8">
        <f>B185*B178</f>
        <v>531.02069083104516</v>
      </c>
      <c r="C186" s="8">
        <f>C185*B178</f>
        <v>3496.3893091689511</v>
      </c>
    </row>
    <row r="196" spans="1:11" ht="15" customHeight="1" x14ac:dyDescent="0.2">
      <c r="A196" s="117" t="s">
        <v>7</v>
      </c>
      <c r="B196" s="119" t="s">
        <v>195</v>
      </c>
      <c r="C196" s="120"/>
      <c r="D196" s="120"/>
      <c r="E196" s="120"/>
      <c r="F196" s="120"/>
      <c r="G196" s="121"/>
      <c r="H196" s="70"/>
      <c r="I196" s="1"/>
      <c r="J196" s="71"/>
      <c r="K196" s="71"/>
    </row>
    <row r="197" spans="1:11" ht="53.25" customHeight="1" x14ac:dyDescent="0.2">
      <c r="A197" s="115"/>
      <c r="B197" s="3" t="s">
        <v>59</v>
      </c>
      <c r="C197" s="3" t="s">
        <v>61</v>
      </c>
      <c r="D197" s="3" t="s">
        <v>60</v>
      </c>
      <c r="E197" s="3" t="s">
        <v>62</v>
      </c>
      <c r="F197" s="3" t="s">
        <v>58</v>
      </c>
      <c r="G197" s="3" t="s">
        <v>63</v>
      </c>
      <c r="H197" s="3" t="s">
        <v>80</v>
      </c>
      <c r="I197" s="3" t="s">
        <v>169</v>
      </c>
      <c r="J197" s="72" t="s">
        <v>81</v>
      </c>
      <c r="K197" s="73" t="s">
        <v>85</v>
      </c>
    </row>
    <row r="198" spans="1:11" x14ac:dyDescent="0.2">
      <c r="A198" s="3" t="s">
        <v>8</v>
      </c>
      <c r="B198" s="75"/>
      <c r="C198" s="75"/>
      <c r="D198" s="75"/>
      <c r="E198" s="75"/>
      <c r="F198" s="8">
        <v>52.000000000000007</v>
      </c>
      <c r="G198" s="8">
        <v>0</v>
      </c>
      <c r="H198" s="76">
        <f>G198/F198</f>
        <v>0</v>
      </c>
      <c r="I198" s="8">
        <v>52.000000000000007</v>
      </c>
      <c r="J198" s="77">
        <f>B198*H198*I198</f>
        <v>0</v>
      </c>
      <c r="K198" s="78">
        <f>((J198*12/365)/I198/2)</f>
        <v>0</v>
      </c>
    </row>
    <row r="199" spans="1:11" x14ac:dyDescent="0.2">
      <c r="A199" s="3" t="s">
        <v>201</v>
      </c>
      <c r="B199" s="75"/>
      <c r="C199" s="75"/>
      <c r="D199" s="75"/>
      <c r="E199" s="75"/>
      <c r="F199" s="8">
        <v>44.100000000000016</v>
      </c>
      <c r="G199" s="8">
        <v>0</v>
      </c>
      <c r="H199" s="76">
        <f t="shared" ref="H199:H210" si="16">G199/F199</f>
        <v>0</v>
      </c>
      <c r="I199" s="8">
        <v>44.100000000000016</v>
      </c>
      <c r="J199" s="77">
        <f t="shared" ref="J199:J210" si="17">B199*H199*I199</f>
        <v>0</v>
      </c>
      <c r="K199" s="78">
        <f t="shared" ref="K199:K210" si="18">((J199*12/365)/I199/2)</f>
        <v>0</v>
      </c>
    </row>
    <row r="200" spans="1:11" x14ac:dyDescent="0.2">
      <c r="A200" s="2" t="s">
        <v>10</v>
      </c>
      <c r="B200" s="8">
        <v>31.625000000000004</v>
      </c>
      <c r="C200" s="8">
        <v>1</v>
      </c>
      <c r="D200" s="8">
        <v>126</v>
      </c>
      <c r="E200" s="8">
        <v>45.550129715746365</v>
      </c>
      <c r="F200" s="8">
        <v>233.97000000000008</v>
      </c>
      <c r="G200" s="8">
        <v>56.720000000000013</v>
      </c>
      <c r="H200" s="76">
        <f t="shared" si="16"/>
        <v>0.2424242424242424</v>
      </c>
      <c r="I200" s="8">
        <v>233.97000000000008</v>
      </c>
      <c r="J200" s="77">
        <f t="shared" si="17"/>
        <v>1793.7700000000007</v>
      </c>
      <c r="K200" s="78">
        <f t="shared" si="18"/>
        <v>0.12602739726027398</v>
      </c>
    </row>
    <row r="201" spans="1:11" x14ac:dyDescent="0.2">
      <c r="A201" s="2" t="s">
        <v>11</v>
      </c>
      <c r="B201" s="75"/>
      <c r="C201" s="8"/>
      <c r="D201" s="8"/>
      <c r="E201" s="8"/>
      <c r="F201" s="8">
        <v>539.55999999999995</v>
      </c>
      <c r="G201" s="8">
        <v>0</v>
      </c>
      <c r="H201" s="76">
        <f t="shared" si="16"/>
        <v>0</v>
      </c>
      <c r="I201" s="8">
        <v>539.55999999999995</v>
      </c>
      <c r="J201" s="77">
        <f t="shared" si="17"/>
        <v>0</v>
      </c>
      <c r="K201" s="78">
        <f t="shared" si="18"/>
        <v>0</v>
      </c>
    </row>
    <row r="202" spans="1:11" x14ac:dyDescent="0.2">
      <c r="A202" s="2" t="s">
        <v>12</v>
      </c>
      <c r="B202" s="8">
        <v>10</v>
      </c>
      <c r="C202" s="8">
        <v>10</v>
      </c>
      <c r="D202" s="8">
        <v>10</v>
      </c>
      <c r="E202" s="8">
        <v>0</v>
      </c>
      <c r="F202" s="8">
        <v>227.56000000000003</v>
      </c>
      <c r="G202" s="8">
        <v>7.78</v>
      </c>
      <c r="H202" s="76">
        <f t="shared" si="16"/>
        <v>3.4188785375285635E-2</v>
      </c>
      <c r="I202" s="8">
        <v>227.56000000000003</v>
      </c>
      <c r="J202" s="77">
        <f t="shared" si="17"/>
        <v>77.8</v>
      </c>
      <c r="K202" s="78">
        <f t="shared" si="18"/>
        <v>5.6200743082661314E-3</v>
      </c>
    </row>
    <row r="203" spans="1:11" x14ac:dyDescent="0.2">
      <c r="A203" s="2" t="s">
        <v>13</v>
      </c>
      <c r="B203" s="8"/>
      <c r="C203" s="8"/>
      <c r="D203" s="8"/>
      <c r="E203" s="8"/>
      <c r="F203" s="8">
        <v>1273.2899999999979</v>
      </c>
      <c r="G203" s="8">
        <v>0</v>
      </c>
      <c r="H203" s="76">
        <f t="shared" si="16"/>
        <v>0</v>
      </c>
      <c r="I203" s="8">
        <v>1273.2899999999979</v>
      </c>
      <c r="J203" s="77">
        <f t="shared" si="17"/>
        <v>0</v>
      </c>
      <c r="K203" s="78">
        <f t="shared" si="18"/>
        <v>0</v>
      </c>
    </row>
    <row r="204" spans="1:11" x14ac:dyDescent="0.2">
      <c r="A204" s="2" t="s">
        <v>14</v>
      </c>
      <c r="B204" s="8">
        <v>35.630024636929463</v>
      </c>
      <c r="C204" s="8">
        <v>1</v>
      </c>
      <c r="D204" s="8">
        <v>146</v>
      </c>
      <c r="E204" s="8">
        <v>44.645885827779487</v>
      </c>
      <c r="F204" s="8">
        <v>777.76000000000067</v>
      </c>
      <c r="G204" s="8">
        <v>308.4799999999999</v>
      </c>
      <c r="H204" s="76">
        <f t="shared" si="16"/>
        <v>0.39662620859905323</v>
      </c>
      <c r="I204" s="8">
        <v>777.76000000000067</v>
      </c>
      <c r="J204" s="77">
        <f t="shared" si="17"/>
        <v>10991.149999999998</v>
      </c>
      <c r="K204" s="78">
        <f t="shared" si="18"/>
        <v>0.23230358768278675</v>
      </c>
    </row>
    <row r="205" spans="1:11" x14ac:dyDescent="0.2">
      <c r="A205" s="2" t="s">
        <v>15</v>
      </c>
      <c r="B205" s="8"/>
      <c r="C205" s="8"/>
      <c r="D205" s="8"/>
      <c r="E205" s="8"/>
      <c r="F205" s="8">
        <v>82.569999999999965</v>
      </c>
      <c r="G205" s="8">
        <v>0</v>
      </c>
      <c r="H205" s="76">
        <f t="shared" si="16"/>
        <v>0</v>
      </c>
      <c r="I205" s="8">
        <v>82.569999999999965</v>
      </c>
      <c r="J205" s="77">
        <f t="shared" si="17"/>
        <v>0</v>
      </c>
      <c r="K205" s="78">
        <f t="shared" si="18"/>
        <v>0</v>
      </c>
    </row>
    <row r="206" spans="1:11" x14ac:dyDescent="0.2">
      <c r="A206" s="2" t="s">
        <v>16</v>
      </c>
      <c r="B206" s="8"/>
      <c r="C206" s="8"/>
      <c r="D206" s="8"/>
      <c r="E206" s="8"/>
      <c r="F206" s="8">
        <v>171.48000000000002</v>
      </c>
      <c r="G206" s="8">
        <v>0</v>
      </c>
      <c r="H206" s="76">
        <f t="shared" si="16"/>
        <v>0</v>
      </c>
      <c r="I206" s="8">
        <v>171.48000000000002</v>
      </c>
      <c r="J206" s="77">
        <f t="shared" si="17"/>
        <v>0</v>
      </c>
      <c r="K206" s="78">
        <f t="shared" si="18"/>
        <v>0</v>
      </c>
    </row>
    <row r="207" spans="1:11" x14ac:dyDescent="0.2">
      <c r="A207" s="2" t="s">
        <v>17</v>
      </c>
      <c r="B207" s="8">
        <v>43.538461538461533</v>
      </c>
      <c r="C207" s="8">
        <v>4</v>
      </c>
      <c r="D207" s="8">
        <v>216</v>
      </c>
      <c r="E207" s="8">
        <v>52.363507549577115</v>
      </c>
      <c r="F207" s="8">
        <v>248.14000000000001</v>
      </c>
      <c r="G207" s="8">
        <v>169.78</v>
      </c>
      <c r="H207" s="76">
        <f t="shared" si="16"/>
        <v>0.68421052631578949</v>
      </c>
      <c r="I207" s="8">
        <v>248.14000000000001</v>
      </c>
      <c r="J207" s="77">
        <f t="shared" si="17"/>
        <v>7391.96</v>
      </c>
      <c r="K207" s="78">
        <f t="shared" si="18"/>
        <v>0.48968997837058398</v>
      </c>
    </row>
    <row r="208" spans="1:11" x14ac:dyDescent="0.2">
      <c r="A208" s="2" t="s">
        <v>18</v>
      </c>
      <c r="B208" s="75"/>
      <c r="C208" s="75"/>
      <c r="D208" s="75"/>
      <c r="E208" s="75"/>
      <c r="F208" s="8">
        <v>33</v>
      </c>
      <c r="G208" s="8">
        <v>0</v>
      </c>
      <c r="H208" s="76">
        <f t="shared" si="16"/>
        <v>0</v>
      </c>
      <c r="I208" s="8">
        <v>33</v>
      </c>
      <c r="J208" s="77">
        <f t="shared" si="17"/>
        <v>0</v>
      </c>
      <c r="K208" s="78">
        <f t="shared" si="18"/>
        <v>0</v>
      </c>
    </row>
    <row r="209" spans="1:12" x14ac:dyDescent="0.2">
      <c r="A209" s="2" t="s">
        <v>19</v>
      </c>
      <c r="B209" s="75"/>
      <c r="C209" s="75"/>
      <c r="D209" s="75"/>
      <c r="E209" s="75"/>
      <c r="F209" s="8">
        <v>239.95999999999992</v>
      </c>
      <c r="G209" s="8">
        <v>0</v>
      </c>
      <c r="H209" s="76">
        <f t="shared" si="16"/>
        <v>0</v>
      </c>
      <c r="I209" s="8">
        <v>239.95999999999992</v>
      </c>
      <c r="J209" s="77">
        <f t="shared" si="17"/>
        <v>0</v>
      </c>
      <c r="K209" s="78">
        <f t="shared" si="18"/>
        <v>0</v>
      </c>
    </row>
    <row r="210" spans="1:12" x14ac:dyDescent="0.2">
      <c r="A210" s="2" t="s">
        <v>20</v>
      </c>
      <c r="B210" s="75"/>
      <c r="C210" s="75"/>
      <c r="D210" s="75"/>
      <c r="E210" s="75"/>
      <c r="F210" s="8">
        <v>104.02000000000004</v>
      </c>
      <c r="G210" s="8">
        <v>0</v>
      </c>
      <c r="H210" s="76">
        <f t="shared" si="16"/>
        <v>0</v>
      </c>
      <c r="I210" s="8">
        <v>104.02000000000004</v>
      </c>
      <c r="J210" s="77">
        <f t="shared" si="17"/>
        <v>0</v>
      </c>
      <c r="K210" s="78">
        <f t="shared" si="18"/>
        <v>0</v>
      </c>
    </row>
    <row r="211" spans="1:12" x14ac:dyDescent="0.2">
      <c r="I211" s="53">
        <f>SUM(I198:I210)</f>
        <v>4027.4099999999985</v>
      </c>
      <c r="J211" s="77">
        <f>SUM(J198:J210)</f>
        <v>20254.679999999997</v>
      </c>
      <c r="K211" s="80"/>
    </row>
    <row r="214" spans="1:12" ht="15" customHeight="1" x14ac:dyDescent="0.2">
      <c r="A214" s="119" t="s">
        <v>195</v>
      </c>
      <c r="B214" s="120"/>
      <c r="C214" s="120"/>
      <c r="D214" s="120"/>
      <c r="E214" s="120"/>
      <c r="F214" s="121"/>
      <c r="G214" s="81"/>
    </row>
    <row r="215" spans="1:12" ht="55.5" customHeight="1" x14ac:dyDescent="0.2">
      <c r="A215" s="3" t="s">
        <v>59</v>
      </c>
      <c r="B215" s="3" t="s">
        <v>60</v>
      </c>
      <c r="C215" s="3" t="s">
        <v>61</v>
      </c>
      <c r="D215" s="3" t="s">
        <v>62</v>
      </c>
      <c r="E215" s="3" t="s">
        <v>58</v>
      </c>
      <c r="F215" s="3" t="s">
        <v>63</v>
      </c>
      <c r="G215" s="3" t="s">
        <v>80</v>
      </c>
      <c r="H215" s="72" t="s">
        <v>81</v>
      </c>
      <c r="I215" s="73" t="s">
        <v>85</v>
      </c>
      <c r="L215" s="81"/>
    </row>
    <row r="216" spans="1:12" x14ac:dyDescent="0.2">
      <c r="A216" s="8">
        <v>37.317930577050625</v>
      </c>
      <c r="B216" s="8">
        <v>1</v>
      </c>
      <c r="C216" s="8">
        <v>216</v>
      </c>
      <c r="D216" s="8">
        <v>47.188599012984348</v>
      </c>
      <c r="E216" s="8">
        <v>4027.4100000000012</v>
      </c>
      <c r="F216" s="8">
        <v>542.75999999999942</v>
      </c>
      <c r="G216" s="90">
        <f>F216/E216</f>
        <v>0.13476651247327667</v>
      </c>
      <c r="H216" s="77">
        <f>A216*F216*G216</f>
        <v>2729.6525848622241</v>
      </c>
      <c r="I216" s="91">
        <f>((H216*12/365)/E216/2)</f>
        <v>1.1141403878670275E-2</v>
      </c>
      <c r="L216" s="81"/>
    </row>
    <row r="217" spans="1:12" x14ac:dyDescent="0.2">
      <c r="L217" s="81"/>
    </row>
    <row r="219" spans="1:12" x14ac:dyDescent="0.2">
      <c r="C219" s="92"/>
      <c r="D219" s="92"/>
      <c r="E219" s="92"/>
      <c r="F219" s="92"/>
      <c r="G219" s="92"/>
      <c r="H219" s="92"/>
    </row>
    <row r="220" spans="1:12" ht="15.75" customHeight="1" x14ac:dyDescent="0.2">
      <c r="A220" s="114" t="s">
        <v>7</v>
      </c>
      <c r="B220" s="114" t="s">
        <v>169</v>
      </c>
      <c r="C220" s="119" t="s">
        <v>57</v>
      </c>
      <c r="D220" s="120"/>
      <c r="E220" s="120"/>
      <c r="F220" s="120"/>
      <c r="G220" s="120"/>
      <c r="H220" s="121"/>
    </row>
    <row r="221" spans="1:12" x14ac:dyDescent="0.2">
      <c r="A221" s="117"/>
      <c r="B221" s="117"/>
      <c r="C221" s="119" t="s">
        <v>35</v>
      </c>
      <c r="D221" s="121"/>
      <c r="E221" s="114" t="s">
        <v>146</v>
      </c>
      <c r="F221" s="119" t="s">
        <v>36</v>
      </c>
      <c r="G221" s="121"/>
      <c r="H221" s="114" t="s">
        <v>146</v>
      </c>
    </row>
    <row r="222" spans="1:12" ht="25.5" x14ac:dyDescent="0.2">
      <c r="A222" s="115"/>
      <c r="B222" s="115"/>
      <c r="C222" s="3" t="s">
        <v>6</v>
      </c>
      <c r="D222" s="3" t="s">
        <v>21</v>
      </c>
      <c r="E222" s="115"/>
      <c r="F222" s="3" t="s">
        <v>6</v>
      </c>
      <c r="G222" s="3" t="s">
        <v>21</v>
      </c>
      <c r="H222" s="115"/>
    </row>
    <row r="223" spans="1:12" x14ac:dyDescent="0.2">
      <c r="A223" s="2" t="s">
        <v>8</v>
      </c>
      <c r="B223" s="8">
        <v>52.000000000000007</v>
      </c>
      <c r="C223" s="7">
        <v>0.10000000000000002</v>
      </c>
      <c r="D223" s="7">
        <v>1.6509582132249053E-3</v>
      </c>
      <c r="E223" s="8">
        <f>C223*B223</f>
        <v>5.200000000000002</v>
      </c>
      <c r="F223" s="7">
        <v>0.9</v>
      </c>
      <c r="G223" s="7">
        <v>1.4858623919024145E-2</v>
      </c>
      <c r="H223" s="8">
        <f>F223*B223</f>
        <v>46.800000000000004</v>
      </c>
    </row>
    <row r="224" spans="1:12" x14ac:dyDescent="0.2">
      <c r="A224" s="2" t="s">
        <v>201</v>
      </c>
      <c r="B224" s="8">
        <v>44.100000000000016</v>
      </c>
      <c r="C224" s="7">
        <v>0</v>
      </c>
      <c r="D224" s="7">
        <v>0</v>
      </c>
      <c r="E224" s="8">
        <f t="shared" ref="E224:E235" si="19">C224*B224</f>
        <v>0</v>
      </c>
      <c r="F224" s="7">
        <v>1</v>
      </c>
      <c r="G224" s="7">
        <v>5.298699249471471E-2</v>
      </c>
      <c r="H224" s="8">
        <f t="shared" ref="H224:H235" si="20">F224*B224</f>
        <v>44.100000000000016</v>
      </c>
    </row>
    <row r="225" spans="1:8" x14ac:dyDescent="0.2">
      <c r="A225" s="2" t="s">
        <v>10</v>
      </c>
      <c r="B225" s="8">
        <v>233.97000000000008</v>
      </c>
      <c r="C225" s="7">
        <v>0.24242424242424243</v>
      </c>
      <c r="D225" s="7">
        <v>1.7824504602959153E-2</v>
      </c>
      <c r="E225" s="8">
        <f t="shared" si="19"/>
        <v>56.72000000000002</v>
      </c>
      <c r="F225" s="7">
        <v>0.75757575757575746</v>
      </c>
      <c r="G225" s="7">
        <v>5.5701576884247352E-2</v>
      </c>
      <c r="H225" s="8">
        <f t="shared" si="20"/>
        <v>177.25000000000003</v>
      </c>
    </row>
    <row r="226" spans="1:8" x14ac:dyDescent="0.2">
      <c r="A226" s="2" t="s">
        <v>11</v>
      </c>
      <c r="B226" s="8">
        <v>539.55999999999995</v>
      </c>
      <c r="C226" s="7">
        <v>0</v>
      </c>
      <c r="D226" s="7">
        <v>0</v>
      </c>
      <c r="E226" s="8">
        <f t="shared" si="19"/>
        <v>0</v>
      </c>
      <c r="F226" s="7">
        <v>1</v>
      </c>
      <c r="G226" s="7">
        <v>0.18279467777824843</v>
      </c>
      <c r="H226" s="8">
        <f t="shared" si="20"/>
        <v>539.55999999999995</v>
      </c>
    </row>
    <row r="227" spans="1:8" x14ac:dyDescent="0.2">
      <c r="A227" s="2" t="s">
        <v>12</v>
      </c>
      <c r="B227" s="8">
        <v>227.56000000000003</v>
      </c>
      <c r="C227" s="7">
        <v>3.345070422535211E-2</v>
      </c>
      <c r="D227" s="7">
        <v>1.3879737190828848E-3</v>
      </c>
      <c r="E227" s="8">
        <f t="shared" si="19"/>
        <v>7.6120422535211274</v>
      </c>
      <c r="F227" s="7">
        <v>0.96654929577464788</v>
      </c>
      <c r="G227" s="7">
        <v>4.0105135356658092E-2</v>
      </c>
      <c r="H227" s="8">
        <f t="shared" si="20"/>
        <v>219.94795774647889</v>
      </c>
    </row>
    <row r="228" spans="1:8" x14ac:dyDescent="0.2">
      <c r="A228" s="2" t="s">
        <v>13</v>
      </c>
      <c r="B228" s="8">
        <v>1273.2899999999979</v>
      </c>
      <c r="C228" s="7">
        <v>0</v>
      </c>
      <c r="D228" s="7">
        <v>0</v>
      </c>
      <c r="E228" s="8">
        <f t="shared" si="19"/>
        <v>0</v>
      </c>
      <c r="F228" s="7">
        <v>1</v>
      </c>
      <c r="G228" s="7">
        <v>0.23588248099571765</v>
      </c>
      <c r="H228" s="8">
        <f t="shared" si="20"/>
        <v>1273.2899999999979</v>
      </c>
    </row>
    <row r="229" spans="1:8" x14ac:dyDescent="0.2">
      <c r="A229" s="2" t="s">
        <v>14</v>
      </c>
      <c r="B229" s="8">
        <v>777.76000000000067</v>
      </c>
      <c r="C229" s="7">
        <v>0.43181006783291731</v>
      </c>
      <c r="D229" s="7">
        <v>2.8273755170202107E-2</v>
      </c>
      <c r="E229" s="8">
        <f t="shared" si="19"/>
        <v>335.84459835773004</v>
      </c>
      <c r="F229" s="7">
        <v>0.56818993216708369</v>
      </c>
      <c r="G229" s="7">
        <v>3.720353977129115E-2</v>
      </c>
      <c r="H229" s="8">
        <f t="shared" si="20"/>
        <v>441.91540164227138</v>
      </c>
    </row>
    <row r="230" spans="1:8" x14ac:dyDescent="0.2">
      <c r="A230" s="2" t="s">
        <v>22</v>
      </c>
      <c r="B230" s="8">
        <v>82.569999999999965</v>
      </c>
      <c r="C230" s="7">
        <v>0</v>
      </c>
      <c r="D230" s="7">
        <v>0</v>
      </c>
      <c r="E230" s="8">
        <f t="shared" si="19"/>
        <v>0</v>
      </c>
      <c r="F230" s="7">
        <v>1</v>
      </c>
      <c r="G230" s="7">
        <v>2.6016471595483079E-2</v>
      </c>
      <c r="H230" s="8">
        <f t="shared" si="20"/>
        <v>82.569999999999965</v>
      </c>
    </row>
    <row r="231" spans="1:8" x14ac:dyDescent="0.2">
      <c r="A231" s="2" t="s">
        <v>16</v>
      </c>
      <c r="B231" s="8">
        <v>171.48000000000002</v>
      </c>
      <c r="C231" s="7">
        <v>0</v>
      </c>
      <c r="D231" s="7">
        <v>0</v>
      </c>
      <c r="E231" s="8">
        <f t="shared" si="19"/>
        <v>0</v>
      </c>
      <c r="F231" s="7">
        <v>1</v>
      </c>
      <c r="G231" s="7">
        <v>2.8603946812847079E-2</v>
      </c>
      <c r="H231" s="8">
        <f t="shared" si="20"/>
        <v>171.48000000000002</v>
      </c>
    </row>
    <row r="232" spans="1:8" x14ac:dyDescent="0.2">
      <c r="A232" s="2" t="s">
        <v>17</v>
      </c>
      <c r="B232" s="8">
        <v>248.14000000000001</v>
      </c>
      <c r="C232" s="7">
        <v>0.68421052631578894</v>
      </c>
      <c r="D232" s="7">
        <v>8.1025522645156431E-2</v>
      </c>
      <c r="E232" s="8">
        <f t="shared" si="19"/>
        <v>169.77999999999989</v>
      </c>
      <c r="F232" s="7">
        <v>0.31578947368421029</v>
      </c>
      <c r="G232" s="7">
        <v>3.7396395066995269E-2</v>
      </c>
      <c r="H232" s="8">
        <f t="shared" si="20"/>
        <v>78.359999999999943</v>
      </c>
    </row>
    <row r="233" spans="1:8" x14ac:dyDescent="0.2">
      <c r="A233" s="2" t="s">
        <v>18</v>
      </c>
      <c r="B233" s="8">
        <v>33</v>
      </c>
      <c r="C233" s="7">
        <v>0</v>
      </c>
      <c r="D233" s="7">
        <v>0</v>
      </c>
      <c r="E233" s="8">
        <f t="shared" si="19"/>
        <v>0</v>
      </c>
      <c r="F233" s="7">
        <v>1</v>
      </c>
      <c r="G233" s="7">
        <v>1.6649840529124806E-2</v>
      </c>
      <c r="H233" s="8">
        <f t="shared" si="20"/>
        <v>33</v>
      </c>
    </row>
    <row r="234" spans="1:8" x14ac:dyDescent="0.2">
      <c r="A234" s="2" t="s">
        <v>19</v>
      </c>
      <c r="B234" s="8">
        <v>239.95999999999992</v>
      </c>
      <c r="C234" s="7">
        <v>1.5252671856445445E-2</v>
      </c>
      <c r="D234" s="7">
        <v>1.6889448623787526E-3</v>
      </c>
      <c r="E234" s="8">
        <f t="shared" si="19"/>
        <v>3.6600311386726476</v>
      </c>
      <c r="F234" s="7">
        <v>0.98474732814355448</v>
      </c>
      <c r="G234" s="7">
        <v>0.10904213742108632</v>
      </c>
      <c r="H234" s="8">
        <f t="shared" si="20"/>
        <v>236.29996886132724</v>
      </c>
    </row>
    <row r="235" spans="1:8" x14ac:dyDescent="0.2">
      <c r="A235" s="2" t="s">
        <v>20</v>
      </c>
      <c r="B235" s="8">
        <v>104.02000000000004</v>
      </c>
      <c r="C235" s="7">
        <v>0</v>
      </c>
      <c r="D235" s="7">
        <v>0</v>
      </c>
      <c r="E235" s="8">
        <f t="shared" si="19"/>
        <v>0</v>
      </c>
      <c r="F235" s="7">
        <v>1</v>
      </c>
      <c r="G235" s="7">
        <v>3.0906522161557218E-2</v>
      </c>
      <c r="H235" s="8">
        <f t="shared" si="20"/>
        <v>104.02000000000004</v>
      </c>
    </row>
    <row r="236" spans="1:8" x14ac:dyDescent="0.2">
      <c r="B236" s="53">
        <f>SUM(B223:B235)</f>
        <v>4027.4099999999985</v>
      </c>
      <c r="D236" s="54">
        <f>SUM(D223:D235)</f>
        <v>0.13185165921300424</v>
      </c>
      <c r="E236" s="86"/>
      <c r="G236" s="54">
        <f>SUM(G223:G235)</f>
        <v>0.86814834078699521</v>
      </c>
    </row>
    <row r="239" spans="1:8" ht="47.25" customHeight="1" x14ac:dyDescent="0.2">
      <c r="A239" s="129"/>
      <c r="B239" s="138" t="s">
        <v>89</v>
      </c>
      <c r="C239" s="139"/>
      <c r="D239" s="81"/>
    </row>
    <row r="240" spans="1:8" ht="16.5" customHeight="1" x14ac:dyDescent="0.2">
      <c r="A240" s="131"/>
      <c r="B240" s="6" t="s">
        <v>35</v>
      </c>
      <c r="C240" s="6" t="s">
        <v>36</v>
      </c>
      <c r="D240" s="81"/>
    </row>
    <row r="241" spans="1:11" x14ac:dyDescent="0.2">
      <c r="A241" s="6" t="s">
        <v>37</v>
      </c>
      <c r="B241" s="7">
        <f>D236</f>
        <v>0.13185165921300424</v>
      </c>
      <c r="C241" s="7">
        <f>G236</f>
        <v>0.86814834078699521</v>
      </c>
      <c r="D241" s="81"/>
    </row>
    <row r="242" spans="1:11" x14ac:dyDescent="0.2">
      <c r="A242" s="6" t="s">
        <v>158</v>
      </c>
      <c r="B242" s="8">
        <f>B241*B236</f>
        <v>531.02069083104516</v>
      </c>
      <c r="C242" s="8">
        <f>C241*B236</f>
        <v>3496.3893091689511</v>
      </c>
    </row>
    <row r="251" spans="1:11" ht="15" customHeight="1" x14ac:dyDescent="0.2">
      <c r="A251" s="117" t="s">
        <v>7</v>
      </c>
      <c r="B251" s="119" t="s">
        <v>196</v>
      </c>
      <c r="C251" s="120"/>
      <c r="D251" s="120"/>
      <c r="E251" s="120"/>
      <c r="F251" s="120"/>
      <c r="G251" s="121"/>
      <c r="H251" s="70"/>
      <c r="I251" s="1"/>
      <c r="J251" s="71"/>
      <c r="K251" s="71"/>
    </row>
    <row r="252" spans="1:11" ht="57.75" customHeight="1" x14ac:dyDescent="0.2">
      <c r="A252" s="115"/>
      <c r="B252" s="3" t="s">
        <v>59</v>
      </c>
      <c r="C252" s="3" t="s">
        <v>61</v>
      </c>
      <c r="D252" s="3" t="s">
        <v>60</v>
      </c>
      <c r="E252" s="3" t="s">
        <v>62</v>
      </c>
      <c r="F252" s="3" t="s">
        <v>58</v>
      </c>
      <c r="G252" s="3" t="s">
        <v>63</v>
      </c>
      <c r="H252" s="3" t="s">
        <v>80</v>
      </c>
      <c r="I252" s="3" t="s">
        <v>169</v>
      </c>
      <c r="J252" s="72" t="s">
        <v>81</v>
      </c>
      <c r="K252" s="73" t="s">
        <v>85</v>
      </c>
    </row>
    <row r="253" spans="1:11" x14ac:dyDescent="0.2">
      <c r="A253" s="3" t="s">
        <v>8</v>
      </c>
      <c r="B253" s="75"/>
      <c r="C253" s="75"/>
      <c r="D253" s="75"/>
      <c r="E253" s="75"/>
      <c r="F253" s="8">
        <v>52.000000000000007</v>
      </c>
      <c r="G253" s="8">
        <v>0</v>
      </c>
      <c r="H253" s="76">
        <f>G253/F253</f>
        <v>0</v>
      </c>
      <c r="I253" s="8">
        <v>52.000000000000007</v>
      </c>
      <c r="J253" s="77">
        <f>B253*H253*I253</f>
        <v>0</v>
      </c>
      <c r="K253" s="78">
        <f>((J253*12/365)/I253/2)</f>
        <v>0</v>
      </c>
    </row>
    <row r="254" spans="1:11" x14ac:dyDescent="0.2">
      <c r="A254" s="3" t="s">
        <v>201</v>
      </c>
      <c r="B254" s="75">
        <v>18.75</v>
      </c>
      <c r="C254" s="75">
        <v>15</v>
      </c>
      <c r="D254" s="75">
        <v>22.5</v>
      </c>
      <c r="E254" s="75">
        <v>4.2961647140211001</v>
      </c>
      <c r="F254" s="8">
        <v>44.100000000000016</v>
      </c>
      <c r="G254" s="8">
        <v>4.2</v>
      </c>
      <c r="H254" s="76">
        <f t="shared" ref="H254:H265" si="21">G254/F254</f>
        <v>9.5238095238095205E-2</v>
      </c>
      <c r="I254" s="8">
        <v>44.100000000000016</v>
      </c>
      <c r="J254" s="77">
        <f t="shared" ref="J254:J265" si="22">B254*H254*I254</f>
        <v>78.75</v>
      </c>
      <c r="K254" s="78">
        <f t="shared" ref="K254:K265" si="23">((J254*12/365)/I254/2)</f>
        <v>2.9354207436399209E-2</v>
      </c>
    </row>
    <row r="255" spans="1:11" x14ac:dyDescent="0.2">
      <c r="A255" s="2" t="s">
        <v>10</v>
      </c>
      <c r="B255" s="75"/>
      <c r="C255" s="75"/>
      <c r="D255" s="75"/>
      <c r="E255" s="75"/>
      <c r="F255" s="8">
        <v>233.97000000000008</v>
      </c>
      <c r="G255" s="8">
        <v>0</v>
      </c>
      <c r="H255" s="76">
        <f t="shared" si="21"/>
        <v>0</v>
      </c>
      <c r="I255" s="8">
        <v>233.97000000000008</v>
      </c>
      <c r="J255" s="77">
        <f t="shared" si="22"/>
        <v>0</v>
      </c>
      <c r="K255" s="78">
        <f t="shared" si="23"/>
        <v>0</v>
      </c>
    </row>
    <row r="256" spans="1:11" x14ac:dyDescent="0.2">
      <c r="A256" s="2" t="s">
        <v>11</v>
      </c>
      <c r="B256" s="75">
        <v>19.102024717328426</v>
      </c>
      <c r="C256" s="75">
        <v>15</v>
      </c>
      <c r="D256" s="75">
        <v>60</v>
      </c>
      <c r="E256" s="75">
        <v>11.782381659149573</v>
      </c>
      <c r="F256" s="8">
        <v>539.55999999999995</v>
      </c>
      <c r="G256" s="8">
        <v>76.06</v>
      </c>
      <c r="H256" s="76">
        <f t="shared" si="21"/>
        <v>0.14096671361850399</v>
      </c>
      <c r="I256" s="8">
        <v>539.55999999999995</v>
      </c>
      <c r="J256" s="77">
        <f t="shared" si="22"/>
        <v>1452.9</v>
      </c>
      <c r="K256" s="78">
        <f t="shared" si="23"/>
        <v>4.4264377773061171E-2</v>
      </c>
    </row>
    <row r="257" spans="1:13" x14ac:dyDescent="0.2">
      <c r="A257" s="2" t="s">
        <v>12</v>
      </c>
      <c r="B257" s="75"/>
      <c r="C257" s="75"/>
      <c r="D257" s="75"/>
      <c r="E257" s="75"/>
      <c r="F257" s="8">
        <v>227.56000000000003</v>
      </c>
      <c r="G257" s="8">
        <v>0</v>
      </c>
      <c r="H257" s="76">
        <f t="shared" si="21"/>
        <v>0</v>
      </c>
      <c r="I257" s="8">
        <v>227.56000000000003</v>
      </c>
      <c r="J257" s="77">
        <f t="shared" si="22"/>
        <v>0</v>
      </c>
      <c r="K257" s="78">
        <f t="shared" si="23"/>
        <v>0</v>
      </c>
    </row>
    <row r="258" spans="1:13" x14ac:dyDescent="0.2">
      <c r="A258" s="2" t="s">
        <v>13</v>
      </c>
      <c r="B258" s="75">
        <v>20.015114873035067</v>
      </c>
      <c r="C258" s="75">
        <v>15</v>
      </c>
      <c r="D258" s="75">
        <v>30</v>
      </c>
      <c r="E258" s="75">
        <v>7.1123182239001128</v>
      </c>
      <c r="F258" s="8">
        <v>1273.2899999999979</v>
      </c>
      <c r="G258" s="8">
        <v>99.240000000000009</v>
      </c>
      <c r="H258" s="76">
        <f t="shared" si="21"/>
        <v>7.7939825177296751E-2</v>
      </c>
      <c r="I258" s="8">
        <v>1273.2899999999979</v>
      </c>
      <c r="J258" s="77">
        <f t="shared" si="22"/>
        <v>1986.3000000000004</v>
      </c>
      <c r="K258" s="78">
        <f t="shared" si="23"/>
        <v>2.5643417327800525E-2</v>
      </c>
    </row>
    <row r="259" spans="1:13" x14ac:dyDescent="0.2">
      <c r="A259" s="2" t="s">
        <v>14</v>
      </c>
      <c r="B259" s="75"/>
      <c r="C259" s="75"/>
      <c r="D259" s="75"/>
      <c r="E259" s="75"/>
      <c r="F259" s="8">
        <v>777.76000000000067</v>
      </c>
      <c r="G259" s="8">
        <v>0</v>
      </c>
      <c r="H259" s="76">
        <f t="shared" si="21"/>
        <v>0</v>
      </c>
      <c r="I259" s="8">
        <v>777.76000000000067</v>
      </c>
      <c r="J259" s="77">
        <f t="shared" si="22"/>
        <v>0</v>
      </c>
      <c r="K259" s="78">
        <f t="shared" si="23"/>
        <v>0</v>
      </c>
    </row>
    <row r="260" spans="1:13" x14ac:dyDescent="0.2">
      <c r="A260" s="2" t="s">
        <v>15</v>
      </c>
      <c r="B260" s="75"/>
      <c r="C260" s="75"/>
      <c r="D260" s="75"/>
      <c r="E260" s="75"/>
      <c r="F260" s="8">
        <v>82.569999999999965</v>
      </c>
      <c r="G260" s="8">
        <v>0</v>
      </c>
      <c r="H260" s="76">
        <f t="shared" si="21"/>
        <v>0</v>
      </c>
      <c r="I260" s="8">
        <v>82.569999999999965</v>
      </c>
      <c r="J260" s="77">
        <f t="shared" si="22"/>
        <v>0</v>
      </c>
      <c r="K260" s="78">
        <f t="shared" si="23"/>
        <v>0</v>
      </c>
    </row>
    <row r="261" spans="1:13" x14ac:dyDescent="0.2">
      <c r="A261" s="2" t="s">
        <v>16</v>
      </c>
      <c r="B261" s="75"/>
      <c r="C261" s="75"/>
      <c r="D261" s="75"/>
      <c r="E261" s="75"/>
      <c r="F261" s="8">
        <v>171.48000000000002</v>
      </c>
      <c r="G261" s="8">
        <v>0</v>
      </c>
      <c r="H261" s="76">
        <f t="shared" si="21"/>
        <v>0</v>
      </c>
      <c r="I261" s="8">
        <v>171.48000000000002</v>
      </c>
      <c r="J261" s="77">
        <f t="shared" si="22"/>
        <v>0</v>
      </c>
      <c r="K261" s="78">
        <f t="shared" si="23"/>
        <v>0</v>
      </c>
    </row>
    <row r="262" spans="1:13" x14ac:dyDescent="0.2">
      <c r="A262" s="2" t="s">
        <v>17</v>
      </c>
      <c r="B262" s="75"/>
      <c r="C262" s="75"/>
      <c r="D262" s="75"/>
      <c r="E262" s="75"/>
      <c r="F262" s="8">
        <v>248.14000000000001</v>
      </c>
      <c r="G262" s="8">
        <v>0</v>
      </c>
      <c r="H262" s="76">
        <f t="shared" si="21"/>
        <v>0</v>
      </c>
      <c r="I262" s="8">
        <v>248.14000000000001</v>
      </c>
      <c r="J262" s="77">
        <f t="shared" si="22"/>
        <v>0</v>
      </c>
      <c r="K262" s="78">
        <f t="shared" si="23"/>
        <v>0</v>
      </c>
    </row>
    <row r="263" spans="1:13" x14ac:dyDescent="0.2">
      <c r="A263" s="2" t="s">
        <v>18</v>
      </c>
      <c r="B263" s="75">
        <v>7.5</v>
      </c>
      <c r="C263" s="75">
        <v>7.5</v>
      </c>
      <c r="D263" s="75">
        <v>7.5</v>
      </c>
      <c r="E263" s="75">
        <v>0</v>
      </c>
      <c r="F263" s="8">
        <v>33</v>
      </c>
      <c r="G263" s="8">
        <v>1.5</v>
      </c>
      <c r="H263" s="76">
        <f t="shared" si="21"/>
        <v>4.5454545454545456E-2</v>
      </c>
      <c r="I263" s="8">
        <v>33</v>
      </c>
      <c r="J263" s="77">
        <f t="shared" si="22"/>
        <v>11.250000000000002</v>
      </c>
      <c r="K263" s="78">
        <f t="shared" si="23"/>
        <v>5.6039850560398521E-3</v>
      </c>
    </row>
    <row r="264" spans="1:13" x14ac:dyDescent="0.2">
      <c r="A264" s="2" t="s">
        <v>19</v>
      </c>
      <c r="B264" s="75"/>
      <c r="C264" s="75"/>
      <c r="D264" s="75"/>
      <c r="E264" s="75"/>
      <c r="F264" s="8">
        <v>239.95999999999992</v>
      </c>
      <c r="G264" s="8">
        <v>0</v>
      </c>
      <c r="H264" s="76">
        <f t="shared" si="21"/>
        <v>0</v>
      </c>
      <c r="I264" s="8">
        <v>239.95999999999992</v>
      </c>
      <c r="J264" s="77">
        <f t="shared" si="22"/>
        <v>0</v>
      </c>
      <c r="K264" s="78">
        <f t="shared" si="23"/>
        <v>0</v>
      </c>
    </row>
    <row r="265" spans="1:13" x14ac:dyDescent="0.2">
      <c r="A265" s="2" t="s">
        <v>20</v>
      </c>
      <c r="B265" s="75"/>
      <c r="C265" s="75"/>
      <c r="D265" s="75"/>
      <c r="E265" s="75"/>
      <c r="F265" s="8">
        <v>104.02000000000004</v>
      </c>
      <c r="G265" s="8">
        <v>0</v>
      </c>
      <c r="H265" s="76">
        <f t="shared" si="21"/>
        <v>0</v>
      </c>
      <c r="I265" s="8">
        <v>104.02000000000004</v>
      </c>
      <c r="J265" s="77">
        <f t="shared" si="22"/>
        <v>0</v>
      </c>
      <c r="K265" s="78">
        <f t="shared" si="23"/>
        <v>0</v>
      </c>
    </row>
    <row r="266" spans="1:13" x14ac:dyDescent="0.2">
      <c r="I266" s="53">
        <f>SUM(I253:I265)</f>
        <v>4027.4099999999985</v>
      </c>
      <c r="J266" s="77">
        <f>SUM(J253:J265)</f>
        <v>3529.2000000000007</v>
      </c>
      <c r="K266" s="80"/>
    </row>
    <row r="269" spans="1:13" ht="15" customHeight="1" x14ac:dyDescent="0.2">
      <c r="B269" s="119" t="s">
        <v>197</v>
      </c>
      <c r="C269" s="120"/>
      <c r="D269" s="120"/>
      <c r="E269" s="120"/>
      <c r="F269" s="120"/>
      <c r="G269" s="121"/>
      <c r="H269" s="81"/>
    </row>
    <row r="270" spans="1:13" ht="57" customHeight="1" x14ac:dyDescent="0.2">
      <c r="B270" s="3" t="s">
        <v>59</v>
      </c>
      <c r="C270" s="3" t="s">
        <v>60</v>
      </c>
      <c r="D270" s="3" t="s">
        <v>61</v>
      </c>
      <c r="E270" s="3" t="s">
        <v>62</v>
      </c>
      <c r="F270" s="3" t="s">
        <v>58</v>
      </c>
      <c r="G270" s="3" t="s">
        <v>63</v>
      </c>
      <c r="H270" s="3" t="s">
        <v>80</v>
      </c>
      <c r="I270" s="72" t="s">
        <v>81</v>
      </c>
      <c r="J270" s="73" t="s">
        <v>85</v>
      </c>
      <c r="L270" s="87"/>
      <c r="M270" s="81"/>
    </row>
    <row r="271" spans="1:13" x14ac:dyDescent="0.2">
      <c r="B271" s="75">
        <v>19.498342541436461</v>
      </c>
      <c r="C271" s="75">
        <v>7.5</v>
      </c>
      <c r="D271" s="75">
        <v>60</v>
      </c>
      <c r="E271" s="75">
        <v>9.3409045192405795</v>
      </c>
      <c r="F271" s="8">
        <v>4027.4100000000012</v>
      </c>
      <c r="G271" s="8">
        <v>180.99999999999997</v>
      </c>
      <c r="H271" s="76">
        <f>G271/F271</f>
        <v>4.49420347071691E-2</v>
      </c>
      <c r="I271" s="77">
        <f>B271*H271*F271</f>
        <v>3529.1999999999985</v>
      </c>
      <c r="J271" s="91">
        <f>((I271*12/365)/F271/2)</f>
        <v>1.4404852392813848E-2</v>
      </c>
      <c r="L271" s="87"/>
      <c r="M271" s="81"/>
    </row>
    <row r="272" spans="1:13" x14ac:dyDescent="0.2">
      <c r="L272" s="87"/>
      <c r="M272" s="81"/>
    </row>
    <row r="277" spans="1:24" ht="34.5" customHeight="1" x14ac:dyDescent="0.2">
      <c r="A277" s="142"/>
      <c r="B277" s="143"/>
      <c r="C277" s="119" t="s">
        <v>171</v>
      </c>
      <c r="D277" s="120"/>
      <c r="E277" s="120"/>
      <c r="F277" s="121"/>
      <c r="G277" s="87"/>
      <c r="J277" s="119" t="s">
        <v>90</v>
      </c>
      <c r="K277" s="121"/>
      <c r="P277" s="93"/>
      <c r="Q277" s="140"/>
      <c r="R277" s="140"/>
      <c r="S277" s="140"/>
      <c r="T277" s="140"/>
      <c r="U277" s="94"/>
      <c r="V277" s="92"/>
      <c r="W277" s="141"/>
      <c r="X277" s="141"/>
    </row>
    <row r="278" spans="1:24" ht="51.75" customHeight="1" x14ac:dyDescent="0.2">
      <c r="A278" s="142"/>
      <c r="B278" s="143"/>
      <c r="C278" s="119" t="s">
        <v>172</v>
      </c>
      <c r="D278" s="121"/>
      <c r="E278" s="119" t="s">
        <v>173</v>
      </c>
      <c r="F278" s="121"/>
      <c r="G278" s="87"/>
      <c r="J278" s="2" t="s">
        <v>91</v>
      </c>
      <c r="K278" s="2" t="s">
        <v>92</v>
      </c>
      <c r="P278" s="93"/>
      <c r="Q278" s="140"/>
      <c r="R278" s="140"/>
      <c r="S278" s="140"/>
      <c r="T278" s="140"/>
      <c r="U278" s="94"/>
      <c r="V278" s="92"/>
      <c r="W278" s="95"/>
      <c r="X278" s="95"/>
    </row>
    <row r="279" spans="1:24" ht="25.5" x14ac:dyDescent="0.2">
      <c r="A279" s="144"/>
      <c r="B279" s="145"/>
      <c r="C279" s="2" t="s">
        <v>6</v>
      </c>
      <c r="D279" s="2" t="s">
        <v>21</v>
      </c>
      <c r="E279" s="2" t="s">
        <v>6</v>
      </c>
      <c r="F279" s="2" t="s">
        <v>21</v>
      </c>
      <c r="G279" s="87"/>
      <c r="J279" s="7">
        <f>D293</f>
        <v>2.9785617138566298E-2</v>
      </c>
      <c r="K279" s="7">
        <f>F293</f>
        <v>0.9702143828614338</v>
      </c>
      <c r="P279" s="93"/>
      <c r="Q279" s="96"/>
      <c r="R279" s="96"/>
      <c r="S279" s="96"/>
      <c r="T279" s="96"/>
      <c r="U279" s="94"/>
      <c r="V279" s="92"/>
      <c r="W279" s="97"/>
      <c r="X279" s="97"/>
    </row>
    <row r="280" spans="1:24" x14ac:dyDescent="0.2">
      <c r="A280" s="114" t="s">
        <v>7</v>
      </c>
      <c r="B280" s="2" t="s">
        <v>8</v>
      </c>
      <c r="C280" s="7">
        <v>0</v>
      </c>
      <c r="D280" s="7">
        <v>0</v>
      </c>
      <c r="E280" s="7">
        <v>1</v>
      </c>
      <c r="F280" s="7">
        <v>1.7038446576176935E-2</v>
      </c>
      <c r="G280" s="87"/>
      <c r="L280" s="81"/>
      <c r="P280" s="98"/>
      <c r="Q280" s="99"/>
      <c r="R280" s="100"/>
      <c r="S280" s="99"/>
      <c r="T280" s="100"/>
      <c r="U280" s="94"/>
      <c r="V280" s="92"/>
      <c r="W280" s="92"/>
      <c r="X280" s="92"/>
    </row>
    <row r="281" spans="1:24" x14ac:dyDescent="0.2">
      <c r="A281" s="117"/>
      <c r="B281" s="2" t="s">
        <v>201</v>
      </c>
      <c r="C281" s="7">
        <v>0</v>
      </c>
      <c r="D281" s="7">
        <v>0</v>
      </c>
      <c r="E281" s="7">
        <v>1</v>
      </c>
      <c r="F281" s="7">
        <v>3.1248209455282373E-2</v>
      </c>
      <c r="G281" s="87"/>
      <c r="P281" s="98"/>
      <c r="Q281" s="99"/>
      <c r="R281" s="99"/>
      <c r="S281" s="99"/>
      <c r="T281" s="99"/>
      <c r="U281" s="94"/>
      <c r="V281" s="92"/>
      <c r="W281" s="92"/>
      <c r="X281" s="92"/>
    </row>
    <row r="282" spans="1:24" x14ac:dyDescent="0.2">
      <c r="A282" s="117"/>
      <c r="B282" s="2" t="s">
        <v>10</v>
      </c>
      <c r="C282" s="7">
        <v>7.1428571428571425E-2</v>
      </c>
      <c r="D282" s="7">
        <v>4.5988727484371373E-3</v>
      </c>
      <c r="E282" s="7">
        <v>0.9285714285714286</v>
      </c>
      <c r="F282" s="7">
        <v>5.978534572968279E-2</v>
      </c>
      <c r="G282" s="87"/>
      <c r="P282" s="98"/>
      <c r="Q282" s="99"/>
      <c r="R282" s="99"/>
      <c r="S282" s="99"/>
      <c r="T282" s="99"/>
      <c r="U282" s="94"/>
      <c r="V282" s="92"/>
      <c r="W282" s="92"/>
      <c r="X282" s="92"/>
    </row>
    <row r="283" spans="1:24" x14ac:dyDescent="0.2">
      <c r="A283" s="117"/>
      <c r="B283" s="2" t="s">
        <v>11</v>
      </c>
      <c r="C283" s="7">
        <v>0</v>
      </c>
      <c r="D283" s="7">
        <v>0</v>
      </c>
      <c r="E283" s="7">
        <v>1</v>
      </c>
      <c r="F283" s="7">
        <v>0.25266056097200568</v>
      </c>
      <c r="G283" s="87"/>
      <c r="P283" s="98"/>
      <c r="Q283" s="99"/>
      <c r="R283" s="99"/>
      <c r="S283" s="99"/>
      <c r="T283" s="99"/>
      <c r="U283" s="94"/>
      <c r="V283" s="92"/>
      <c r="W283" s="92"/>
      <c r="X283" s="92"/>
    </row>
    <row r="284" spans="1:24" x14ac:dyDescent="0.2">
      <c r="A284" s="117"/>
      <c r="B284" s="2" t="s">
        <v>12</v>
      </c>
      <c r="C284" s="7">
        <v>0</v>
      </c>
      <c r="D284" s="7">
        <v>0</v>
      </c>
      <c r="E284" s="7">
        <v>1</v>
      </c>
      <c r="F284" s="7">
        <v>2.5783843933860674E-2</v>
      </c>
      <c r="G284" s="87"/>
      <c r="P284" s="98"/>
      <c r="Q284" s="99"/>
      <c r="R284" s="99"/>
      <c r="S284" s="99"/>
      <c r="T284" s="99"/>
      <c r="U284" s="94"/>
      <c r="V284" s="92"/>
      <c r="W284" s="92"/>
      <c r="X284" s="92"/>
    </row>
    <row r="285" spans="1:24" x14ac:dyDescent="0.2">
      <c r="A285" s="117"/>
      <c r="B285" s="2" t="s">
        <v>13</v>
      </c>
      <c r="C285" s="7">
        <v>2.17989417989418E-2</v>
      </c>
      <c r="D285" s="7">
        <v>7.7653097227709045E-3</v>
      </c>
      <c r="E285" s="7">
        <v>0.97820105820105818</v>
      </c>
      <c r="F285" s="7">
        <v>0.34845884988977788</v>
      </c>
      <c r="G285" s="87"/>
      <c r="P285" s="98"/>
      <c r="Q285" s="99"/>
      <c r="R285" s="99"/>
      <c r="S285" s="99"/>
      <c r="T285" s="99"/>
      <c r="U285" s="94"/>
      <c r="V285" s="92"/>
      <c r="W285" s="92"/>
      <c r="X285" s="92"/>
    </row>
    <row r="286" spans="1:24" x14ac:dyDescent="0.2">
      <c r="A286" s="117"/>
      <c r="B286" s="2" t="s">
        <v>14</v>
      </c>
      <c r="C286" s="7">
        <v>0</v>
      </c>
      <c r="D286" s="7">
        <v>0</v>
      </c>
      <c r="E286" s="7">
        <v>1</v>
      </c>
      <c r="F286" s="7">
        <v>6.293368877844896E-2</v>
      </c>
      <c r="G286" s="87"/>
      <c r="P286" s="98"/>
      <c r="Q286" s="99"/>
      <c r="R286" s="99"/>
      <c r="S286" s="99"/>
      <c r="T286" s="99"/>
      <c r="U286" s="94"/>
      <c r="V286" s="92"/>
      <c r="W286" s="92"/>
      <c r="X286" s="92"/>
    </row>
    <row r="287" spans="1:24" x14ac:dyDescent="0.2">
      <c r="A287" s="117"/>
      <c r="B287" s="2" t="s">
        <v>22</v>
      </c>
      <c r="C287" s="7">
        <v>0</v>
      </c>
      <c r="D287" s="7">
        <v>0</v>
      </c>
      <c r="E287" s="7">
        <v>1</v>
      </c>
      <c r="F287" s="7">
        <v>2.130559735587435E-2</v>
      </c>
      <c r="G287" s="87"/>
      <c r="P287" s="98"/>
      <c r="Q287" s="99"/>
      <c r="R287" s="99"/>
      <c r="S287" s="99"/>
      <c r="T287" s="99"/>
      <c r="U287" s="94"/>
      <c r="V287" s="92"/>
      <c r="W287" s="92"/>
      <c r="X287" s="92"/>
    </row>
    <row r="288" spans="1:24" x14ac:dyDescent="0.2">
      <c r="A288" s="117"/>
      <c r="B288" s="2" t="s">
        <v>16</v>
      </c>
      <c r="C288" s="7">
        <v>0</v>
      </c>
      <c r="D288" s="7">
        <v>0</v>
      </c>
      <c r="E288" s="7">
        <v>1</v>
      </c>
      <c r="F288" s="7">
        <v>1.0476382903652864E-2</v>
      </c>
      <c r="G288" s="87"/>
      <c r="P288" s="98"/>
      <c r="Q288" s="99"/>
      <c r="R288" s="100"/>
      <c r="S288" s="99"/>
      <c r="T288" s="99"/>
      <c r="U288" s="94"/>
      <c r="V288" s="92"/>
      <c r="W288" s="92"/>
      <c r="X288" s="92"/>
    </row>
    <row r="289" spans="1:24" x14ac:dyDescent="0.2">
      <c r="A289" s="117"/>
      <c r="B289" s="2" t="s">
        <v>17</v>
      </c>
      <c r="C289" s="7">
        <v>0.2857142857142857</v>
      </c>
      <c r="D289" s="7">
        <v>1.2864781078578903E-2</v>
      </c>
      <c r="E289" s="7">
        <v>0.71428571428571419</v>
      </c>
      <c r="F289" s="7">
        <v>3.2161952696447255E-2</v>
      </c>
      <c r="G289" s="87"/>
      <c r="P289" s="98"/>
      <c r="Q289" s="99"/>
      <c r="R289" s="99"/>
      <c r="S289" s="99"/>
      <c r="T289" s="99"/>
      <c r="U289" s="94"/>
      <c r="V289" s="92"/>
      <c r="W289" s="92"/>
      <c r="X289" s="92"/>
    </row>
    <row r="290" spans="1:24" x14ac:dyDescent="0.2">
      <c r="A290" s="117"/>
      <c r="B290" s="2" t="s">
        <v>18</v>
      </c>
      <c r="C290" s="7">
        <v>0</v>
      </c>
      <c r="D290" s="7">
        <v>0</v>
      </c>
      <c r="E290" s="7">
        <v>1</v>
      </c>
      <c r="F290" s="7">
        <v>6.2484356293519665E-3</v>
      </c>
      <c r="G290" s="87"/>
      <c r="P290" s="98"/>
      <c r="Q290" s="99"/>
      <c r="R290" s="100"/>
      <c r="S290" s="99"/>
      <c r="T290" s="99"/>
      <c r="U290" s="94"/>
      <c r="V290" s="92"/>
      <c r="W290" s="92"/>
      <c r="X290" s="92"/>
    </row>
    <row r="291" spans="1:24" x14ac:dyDescent="0.2">
      <c r="A291" s="117"/>
      <c r="B291" s="2" t="s">
        <v>19</v>
      </c>
      <c r="C291" s="7">
        <v>0</v>
      </c>
      <c r="D291" s="7">
        <v>0</v>
      </c>
      <c r="E291" s="7">
        <v>1</v>
      </c>
      <c r="F291" s="7">
        <v>6.5659840230637243E-2</v>
      </c>
      <c r="G291" s="87"/>
      <c r="P291" s="98"/>
      <c r="Q291" s="99"/>
      <c r="R291" s="99"/>
      <c r="S291" s="99"/>
      <c r="T291" s="99"/>
      <c r="U291" s="94"/>
      <c r="V291" s="92"/>
      <c r="W291" s="92"/>
      <c r="X291" s="92"/>
    </row>
    <row r="292" spans="1:24" ht="15" customHeight="1" x14ac:dyDescent="0.2">
      <c r="A292" s="115"/>
      <c r="B292" s="2" t="s">
        <v>20</v>
      </c>
      <c r="C292" s="7">
        <v>0.1111111111111111</v>
      </c>
      <c r="D292" s="7">
        <v>4.5566535887793542E-3</v>
      </c>
      <c r="E292" s="7">
        <v>0.88888888888888884</v>
      </c>
      <c r="F292" s="7">
        <v>3.6453228710234833E-2</v>
      </c>
      <c r="G292" s="87"/>
      <c r="P292" s="98"/>
      <c r="Q292" s="99"/>
      <c r="R292" s="99"/>
      <c r="S292" s="99"/>
      <c r="T292" s="99"/>
      <c r="U292" s="94"/>
      <c r="V292" s="92"/>
      <c r="W292" s="92"/>
      <c r="X292" s="92"/>
    </row>
    <row r="293" spans="1:24" x14ac:dyDescent="0.2">
      <c r="D293" s="54">
        <f>SUM(D280:D292)</f>
        <v>2.9785617138566298E-2</v>
      </c>
      <c r="F293" s="54">
        <f>SUM(F280:F292)</f>
        <v>0.9702143828614338</v>
      </c>
      <c r="P293" s="92"/>
      <c r="Q293" s="92"/>
      <c r="R293" s="101"/>
      <c r="S293" s="92"/>
      <c r="T293" s="101"/>
      <c r="U293" s="92"/>
      <c r="V293" s="92"/>
      <c r="W293" s="92"/>
      <c r="X293" s="92"/>
    </row>
    <row r="300" spans="1:24" ht="15.75" customHeight="1" x14ac:dyDescent="0.2">
      <c r="A300" s="114" t="s">
        <v>7</v>
      </c>
      <c r="B300" s="119" t="s">
        <v>93</v>
      </c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1"/>
      <c r="P300" s="87"/>
    </row>
    <row r="301" spans="1:24" ht="15" customHeight="1" x14ac:dyDescent="0.2">
      <c r="A301" s="117"/>
      <c r="B301" s="119" t="s">
        <v>94</v>
      </c>
      <c r="C301" s="121"/>
      <c r="D301" s="119" t="s">
        <v>64</v>
      </c>
      <c r="E301" s="121"/>
      <c r="F301" s="119" t="s">
        <v>174</v>
      </c>
      <c r="G301" s="121"/>
      <c r="H301" s="119" t="s">
        <v>95</v>
      </c>
      <c r="I301" s="121"/>
      <c r="J301" s="119" t="s">
        <v>96</v>
      </c>
      <c r="K301" s="121"/>
      <c r="L301" s="119" t="s">
        <v>97</v>
      </c>
      <c r="M301" s="121"/>
      <c r="N301" s="119" t="s">
        <v>23</v>
      </c>
      <c r="O301" s="121"/>
      <c r="P301" s="87"/>
    </row>
    <row r="302" spans="1:24" ht="25.5" x14ac:dyDescent="0.2">
      <c r="A302" s="115"/>
      <c r="B302" s="2" t="s">
        <v>6</v>
      </c>
      <c r="C302" s="2" t="s">
        <v>21</v>
      </c>
      <c r="D302" s="2" t="s">
        <v>6</v>
      </c>
      <c r="E302" s="2" t="s">
        <v>21</v>
      </c>
      <c r="F302" s="2" t="s">
        <v>6</v>
      </c>
      <c r="G302" s="2" t="s">
        <v>21</v>
      </c>
      <c r="H302" s="2" t="s">
        <v>6</v>
      </c>
      <c r="I302" s="2" t="s">
        <v>21</v>
      </c>
      <c r="J302" s="2" t="s">
        <v>6</v>
      </c>
      <c r="K302" s="2" t="s">
        <v>21</v>
      </c>
      <c r="L302" s="2" t="s">
        <v>6</v>
      </c>
      <c r="M302" s="2" t="s">
        <v>21</v>
      </c>
      <c r="N302" s="2" t="s">
        <v>6</v>
      </c>
      <c r="O302" s="2" t="s">
        <v>21</v>
      </c>
      <c r="P302" s="87"/>
    </row>
    <row r="303" spans="1:24" x14ac:dyDescent="0.2">
      <c r="A303" s="2" t="s">
        <v>8</v>
      </c>
      <c r="B303" s="7">
        <v>1</v>
      </c>
      <c r="C303" s="7">
        <v>1.6252772320234272E-2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87"/>
    </row>
    <row r="304" spans="1:24" x14ac:dyDescent="0.2">
      <c r="A304" s="2" t="s">
        <v>201</v>
      </c>
      <c r="B304" s="7">
        <v>0.66666666666666674</v>
      </c>
      <c r="C304" s="7">
        <v>1.9871531183748382E-2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0.33333333333333337</v>
      </c>
      <c r="K304" s="7">
        <v>9.9357655918741912E-3</v>
      </c>
      <c r="L304" s="7">
        <v>0</v>
      </c>
      <c r="M304" s="7">
        <v>0</v>
      </c>
      <c r="N304" s="7">
        <v>0</v>
      </c>
      <c r="O304" s="7">
        <v>0</v>
      </c>
      <c r="P304" s="87"/>
    </row>
    <row r="305" spans="1:16" x14ac:dyDescent="0.2">
      <c r="A305" s="2" t="s">
        <v>10</v>
      </c>
      <c r="B305" s="7">
        <v>0.9285714285714286</v>
      </c>
      <c r="C305" s="7">
        <v>5.7028532964361854E-2</v>
      </c>
      <c r="D305" s="7">
        <v>7.1428571428571425E-2</v>
      </c>
      <c r="E305" s="7">
        <v>4.386810228027835E-3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87"/>
    </row>
    <row r="306" spans="1:16" x14ac:dyDescent="0.2">
      <c r="A306" s="2" t="s">
        <v>11</v>
      </c>
      <c r="B306" s="7">
        <v>0.74647601542078934</v>
      </c>
      <c r="C306" s="7">
        <v>0.17990812149594543</v>
      </c>
      <c r="D306" s="7">
        <v>0</v>
      </c>
      <c r="E306" s="7">
        <v>0</v>
      </c>
      <c r="F306" s="7">
        <v>1.8559851043767832E-2</v>
      </c>
      <c r="G306" s="7">
        <v>4.4731081341529725E-3</v>
      </c>
      <c r="H306" s="7">
        <v>0</v>
      </c>
      <c r="I306" s="7">
        <v>0</v>
      </c>
      <c r="J306" s="7">
        <v>9.7430266283136197E-2</v>
      </c>
      <c r="K306" s="7">
        <v>2.3481660256649974E-2</v>
      </c>
      <c r="L306" s="7">
        <v>0.10721745461489801</v>
      </c>
      <c r="M306" s="7">
        <v>2.5840469690737073E-2</v>
      </c>
      <c r="N306" s="7">
        <v>3.0316412637408544E-2</v>
      </c>
      <c r="O306" s="7">
        <v>7.3065560519283276E-3</v>
      </c>
      <c r="P306" s="87"/>
    </row>
    <row r="307" spans="1:16" x14ac:dyDescent="0.2">
      <c r="A307" s="2" t="s">
        <v>12</v>
      </c>
      <c r="B307" s="7">
        <v>1</v>
      </c>
      <c r="C307" s="7">
        <v>2.4594903245664254E-2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87"/>
    </row>
    <row r="308" spans="1:16" x14ac:dyDescent="0.2">
      <c r="A308" s="2" t="s">
        <v>13</v>
      </c>
      <c r="B308" s="7">
        <v>0.83715170278637774</v>
      </c>
      <c r="C308" s="7">
        <v>0.29168692270296553</v>
      </c>
      <c r="D308" s="7">
        <v>1.238390092879257E-2</v>
      </c>
      <c r="E308" s="7">
        <v>4.3148953062568862E-3</v>
      </c>
      <c r="F308" s="7">
        <v>0</v>
      </c>
      <c r="G308" s="7">
        <v>0</v>
      </c>
      <c r="H308" s="7">
        <v>1.238390092879257E-2</v>
      </c>
      <c r="I308" s="7">
        <v>4.3148953062568862E-3</v>
      </c>
      <c r="J308" s="7">
        <v>3.7151702786377708E-2</v>
      </c>
      <c r="K308" s="7">
        <v>1.2944685918770659E-2</v>
      </c>
      <c r="L308" s="7">
        <v>0.10092879256965945</v>
      </c>
      <c r="M308" s="7">
        <v>3.5166396745993624E-2</v>
      </c>
      <c r="N308" s="7">
        <v>0</v>
      </c>
      <c r="O308" s="7">
        <v>0</v>
      </c>
      <c r="P308" s="87"/>
    </row>
    <row r="309" spans="1:16" x14ac:dyDescent="0.2">
      <c r="A309" s="2" t="s">
        <v>14</v>
      </c>
      <c r="B309" s="7">
        <v>1</v>
      </c>
      <c r="C309" s="7">
        <v>5.7635494904108665E-2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87"/>
    </row>
    <row r="310" spans="1:16" x14ac:dyDescent="0.2">
      <c r="A310" s="2" t="s">
        <v>22</v>
      </c>
      <c r="B310" s="7">
        <v>0.88888888888888884</v>
      </c>
      <c r="C310" s="7">
        <v>1.8065028348862165E-2</v>
      </c>
      <c r="D310" s="7">
        <v>0</v>
      </c>
      <c r="E310" s="7">
        <v>0</v>
      </c>
      <c r="F310" s="7">
        <v>0</v>
      </c>
      <c r="G310" s="7">
        <v>0</v>
      </c>
      <c r="H310" s="7">
        <v>0.11111111111111109</v>
      </c>
      <c r="I310" s="7">
        <v>2.2581285436077706E-3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87"/>
    </row>
    <row r="311" spans="1:16" x14ac:dyDescent="0.2">
      <c r="A311" s="2" t="s">
        <v>16</v>
      </c>
      <c r="B311" s="7">
        <v>0.66666666666666652</v>
      </c>
      <c r="C311" s="7">
        <v>6.6621983528606325E-3</v>
      </c>
      <c r="D311" s="7">
        <v>0</v>
      </c>
      <c r="E311" s="7">
        <v>0</v>
      </c>
      <c r="F311" s="7">
        <v>0</v>
      </c>
      <c r="G311" s="7">
        <v>0</v>
      </c>
      <c r="H311" s="7">
        <v>0.33333333333333326</v>
      </c>
      <c r="I311" s="7">
        <v>3.3310991764303162E-3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87"/>
    </row>
    <row r="312" spans="1:16" x14ac:dyDescent="0.2">
      <c r="A312" s="2" t="s">
        <v>17</v>
      </c>
      <c r="B312" s="7">
        <v>0.90909090909090917</v>
      </c>
      <c r="C312" s="7">
        <v>6.1357811254972916E-2</v>
      </c>
      <c r="D312" s="7">
        <v>9.0909090909090912E-2</v>
      </c>
      <c r="E312" s="7">
        <v>6.1357811254972913E-3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87"/>
    </row>
    <row r="313" spans="1:16" x14ac:dyDescent="0.2">
      <c r="A313" s="2" t="s">
        <v>18</v>
      </c>
      <c r="B313" s="7">
        <v>1</v>
      </c>
      <c r="C313" s="7">
        <v>5.960308716376179E-3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87"/>
    </row>
    <row r="314" spans="1:16" x14ac:dyDescent="0.2">
      <c r="A314" s="2" t="s">
        <v>19</v>
      </c>
      <c r="B314" s="7">
        <v>0.56397579693034239</v>
      </c>
      <c r="C314" s="7">
        <v>4.3971659767628513E-2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4.2650531286894916E-2</v>
      </c>
      <c r="K314" s="7">
        <v>3.3253459826886405E-3</v>
      </c>
      <c r="L314" s="7">
        <v>0.39337367178276267</v>
      </c>
      <c r="M314" s="7">
        <v>3.0670275836873949E-2</v>
      </c>
      <c r="N314" s="7">
        <v>0</v>
      </c>
      <c r="O314" s="7">
        <v>0</v>
      </c>
      <c r="P314" s="87"/>
    </row>
    <row r="315" spans="1:16" x14ac:dyDescent="0.2">
      <c r="A315" s="2" t="s">
        <v>20</v>
      </c>
      <c r="B315" s="7">
        <v>0.55555555555555547</v>
      </c>
      <c r="C315" s="7">
        <v>2.1732689359180518E-2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0.33333333333333326</v>
      </c>
      <c r="M315" s="7">
        <v>1.3039613615508311E-2</v>
      </c>
      <c r="N315" s="7">
        <v>0.1111111111111111</v>
      </c>
      <c r="O315" s="7">
        <v>4.3465378718361035E-3</v>
      </c>
      <c r="P315" s="87"/>
    </row>
    <row r="316" spans="1:16" ht="25.5" x14ac:dyDescent="0.2">
      <c r="A316" s="2" t="s">
        <v>114</v>
      </c>
      <c r="C316" s="54">
        <f>SUM(C303:C315)</f>
        <v>0.80472797461690937</v>
      </c>
      <c r="E316" s="54">
        <f>SUM(E303:E315)</f>
        <v>1.4837486659782012E-2</v>
      </c>
      <c r="G316" s="54">
        <f>SUM(G303:G315)</f>
        <v>4.4731081341529725E-3</v>
      </c>
      <c r="I316" s="54">
        <f>SUM(I303:I315)</f>
        <v>9.9041230262949739E-3</v>
      </c>
      <c r="K316" s="54">
        <f>SUM(K303:K315)</f>
        <v>4.9687457749983469E-2</v>
      </c>
      <c r="M316" s="54">
        <f>SUM(M303:M315)</f>
        <v>0.10471675588911297</v>
      </c>
      <c r="O316" s="54">
        <f>SUM(O303:O315)</f>
        <v>1.1653093923764431E-2</v>
      </c>
    </row>
    <row r="319" spans="1:16" ht="15.75" customHeight="1" x14ac:dyDescent="0.2">
      <c r="B319" s="119" t="s">
        <v>98</v>
      </c>
      <c r="C319" s="120"/>
      <c r="D319" s="120"/>
      <c r="E319" s="120"/>
      <c r="F319" s="120"/>
      <c r="G319" s="120"/>
      <c r="H319" s="120"/>
      <c r="I319" s="81"/>
    </row>
    <row r="320" spans="1:16" ht="25.5" x14ac:dyDescent="0.2">
      <c r="B320" s="2" t="s">
        <v>94</v>
      </c>
      <c r="C320" s="2" t="s">
        <v>64</v>
      </c>
      <c r="D320" s="2" t="s">
        <v>174</v>
      </c>
      <c r="E320" s="2" t="s">
        <v>95</v>
      </c>
      <c r="F320" s="2" t="s">
        <v>96</v>
      </c>
      <c r="G320" s="2" t="s">
        <v>97</v>
      </c>
      <c r="H320" s="2" t="s">
        <v>23</v>
      </c>
      <c r="I320" s="81"/>
    </row>
    <row r="321" spans="1:13" x14ac:dyDescent="0.2">
      <c r="B321" s="7">
        <f>C316</f>
        <v>0.80472797461690937</v>
      </c>
      <c r="C321" s="7">
        <f>E316</f>
        <v>1.4837486659782012E-2</v>
      </c>
      <c r="D321" s="7">
        <f>G316</f>
        <v>4.4731081341529725E-3</v>
      </c>
      <c r="E321" s="7">
        <f>I316</f>
        <v>9.9041230262949739E-3</v>
      </c>
      <c r="F321" s="7">
        <v>0.11483293088542874</v>
      </c>
      <c r="G321" s="7">
        <v>0.42141534784031198</v>
      </c>
      <c r="H321" s="7">
        <v>1.0837253847038142E-3</v>
      </c>
      <c r="I321" s="81"/>
    </row>
    <row r="331" spans="1:13" ht="15" customHeight="1" x14ac:dyDescent="0.2">
      <c r="A331" s="117" t="s">
        <v>7</v>
      </c>
      <c r="B331" s="119" t="s">
        <v>99</v>
      </c>
      <c r="C331" s="120"/>
      <c r="D331" s="120"/>
      <c r="E331" s="120"/>
      <c r="F331" s="120"/>
      <c r="G331" s="121"/>
      <c r="H331" s="70"/>
      <c r="I331" s="1"/>
      <c r="J331" s="71"/>
      <c r="K331" s="71"/>
    </row>
    <row r="332" spans="1:13" ht="57.75" customHeight="1" x14ac:dyDescent="0.2">
      <c r="A332" s="115"/>
      <c r="B332" s="3" t="s">
        <v>59</v>
      </c>
      <c r="C332" s="3" t="s">
        <v>61</v>
      </c>
      <c r="D332" s="3" t="s">
        <v>60</v>
      </c>
      <c r="E332" s="3" t="s">
        <v>62</v>
      </c>
      <c r="F332" s="3" t="s">
        <v>63</v>
      </c>
      <c r="G332" s="3" t="s">
        <v>58</v>
      </c>
      <c r="H332" s="3" t="s">
        <v>80</v>
      </c>
      <c r="I332" s="3" t="s">
        <v>169</v>
      </c>
      <c r="J332" s="72" t="s">
        <v>81</v>
      </c>
      <c r="K332" s="73" t="s">
        <v>100</v>
      </c>
      <c r="L332" s="102" t="s">
        <v>101</v>
      </c>
      <c r="M332" s="103" t="s">
        <v>102</v>
      </c>
    </row>
    <row r="333" spans="1:13" x14ac:dyDescent="0.2">
      <c r="A333" s="3" t="s">
        <v>8</v>
      </c>
      <c r="B333" s="75">
        <v>19.2105</v>
      </c>
      <c r="C333" s="75">
        <v>19.2105</v>
      </c>
      <c r="D333" s="75">
        <v>19.2105</v>
      </c>
      <c r="E333" s="75">
        <v>0</v>
      </c>
      <c r="F333" s="8">
        <v>112.99999999999999</v>
      </c>
      <c r="G333" s="8">
        <v>11.3</v>
      </c>
      <c r="H333" s="76">
        <f>G333/F333</f>
        <v>0.10000000000000002</v>
      </c>
      <c r="I333" s="8">
        <v>52.000000000000007</v>
      </c>
      <c r="J333" s="77">
        <f t="shared" ref="J333:J345" si="24">B333*H333*I333</f>
        <v>99.89460000000004</v>
      </c>
      <c r="K333" s="78">
        <f>(J333/42)*950</f>
        <v>2259.5207142857153</v>
      </c>
      <c r="L333" s="104">
        <f>((J333*12/365)/I333/2)</f>
        <v>3.1578904109589051E-2</v>
      </c>
      <c r="M333" s="105">
        <f>((K333*12/365)/I333/2)</f>
        <v>0.71428473581213325</v>
      </c>
    </row>
    <row r="334" spans="1:13" x14ac:dyDescent="0.2">
      <c r="A334" s="3" t="s">
        <v>201</v>
      </c>
      <c r="B334" s="75">
        <v>8.3957000000000015</v>
      </c>
      <c r="C334" s="75">
        <v>3.5575000000000001</v>
      </c>
      <c r="D334" s="75">
        <v>12.807</v>
      </c>
      <c r="E334" s="75">
        <v>3.7706310851537914</v>
      </c>
      <c r="F334" s="8">
        <v>362.66999999999996</v>
      </c>
      <c r="G334" s="8">
        <v>86.35</v>
      </c>
      <c r="H334" s="76">
        <f t="shared" ref="H334:H345" si="25">G334/F334</f>
        <v>0.23809523809523811</v>
      </c>
      <c r="I334" s="8">
        <v>44.100000000000016</v>
      </c>
      <c r="J334" s="77">
        <f t="shared" si="24"/>
        <v>88.154850000000053</v>
      </c>
      <c r="K334" s="78">
        <f t="shared" ref="K334:K346" si="26">(J334/42)*950</f>
        <v>1993.9787500000011</v>
      </c>
      <c r="L334" s="104">
        <f t="shared" ref="L334:L345" si="27">((J334*12/365)/I334/2)</f>
        <v>3.2859882583170262E-2</v>
      </c>
      <c r="M334" s="105">
        <f t="shared" ref="M334:M345" si="28">((K334*12/365)/I334/2)</f>
        <v>0.74325924890504169</v>
      </c>
    </row>
    <row r="335" spans="1:13" x14ac:dyDescent="0.2">
      <c r="A335" s="2" t="s">
        <v>10</v>
      </c>
      <c r="B335" s="75">
        <v>9.5341000000000005</v>
      </c>
      <c r="C335" s="75">
        <v>2.8460000000000001</v>
      </c>
      <c r="D335" s="75">
        <v>28.1754</v>
      </c>
      <c r="E335" s="75">
        <v>9.585046385127713</v>
      </c>
      <c r="F335" s="8">
        <v>503.25</v>
      </c>
      <c r="G335" s="8">
        <v>76.25</v>
      </c>
      <c r="H335" s="76">
        <f t="shared" si="25"/>
        <v>0.15151515151515152</v>
      </c>
      <c r="I335" s="8">
        <v>233.97000000000008</v>
      </c>
      <c r="J335" s="77">
        <f t="shared" si="24"/>
        <v>337.98384500000014</v>
      </c>
      <c r="K335" s="78">
        <f t="shared" si="26"/>
        <v>7644.8726845238134</v>
      </c>
      <c r="L335" s="104">
        <f t="shared" si="27"/>
        <v>2.3746201743462019E-2</v>
      </c>
      <c r="M335" s="105">
        <f t="shared" si="28"/>
        <v>0.53711646800687907</v>
      </c>
    </row>
    <row r="336" spans="1:13" x14ac:dyDescent="0.2">
      <c r="A336" s="2" t="s">
        <v>11</v>
      </c>
      <c r="B336" s="75">
        <v>13.170165596501025</v>
      </c>
      <c r="C336" s="75">
        <v>2.1345000000000001</v>
      </c>
      <c r="D336" s="75">
        <v>51.228000000000002</v>
      </c>
      <c r="E336" s="75">
        <v>11.865602751725378</v>
      </c>
      <c r="F336" s="8">
        <v>1251.1399999999996</v>
      </c>
      <c r="G336" s="8">
        <v>161.19</v>
      </c>
      <c r="H336" s="76">
        <f t="shared" si="25"/>
        <v>0.12883450293332485</v>
      </c>
      <c r="I336" s="8">
        <v>539.55999999999995</v>
      </c>
      <c r="J336" s="77">
        <f t="shared" si="24"/>
        <v>915.51015904958706</v>
      </c>
      <c r="K336" s="78">
        <f t="shared" si="26"/>
        <v>20707.967883264468</v>
      </c>
      <c r="L336" s="104">
        <f t="shared" si="27"/>
        <v>2.7892138161777293E-2</v>
      </c>
      <c r="M336" s="105">
        <f t="shared" si="28"/>
        <v>0.63089360127829575</v>
      </c>
    </row>
    <row r="337" spans="1:19" x14ac:dyDescent="0.2">
      <c r="A337" s="2" t="s">
        <v>12</v>
      </c>
      <c r="B337" s="75">
        <v>6.4035000000000002</v>
      </c>
      <c r="C337" s="75">
        <v>6.4035000000000002</v>
      </c>
      <c r="D337" s="75">
        <v>6.4035000000000002</v>
      </c>
      <c r="E337" s="75">
        <v>0</v>
      </c>
      <c r="F337" s="8">
        <v>284</v>
      </c>
      <c r="G337" s="8">
        <v>19</v>
      </c>
      <c r="H337" s="76">
        <f t="shared" si="25"/>
        <v>6.6901408450704219E-2</v>
      </c>
      <c r="I337" s="8">
        <v>227.56000000000003</v>
      </c>
      <c r="J337" s="77">
        <f t="shared" si="24"/>
        <v>97.487425140845076</v>
      </c>
      <c r="K337" s="78">
        <f t="shared" si="26"/>
        <v>2205.0727115191148</v>
      </c>
      <c r="L337" s="104">
        <f t="shared" si="27"/>
        <v>7.0422438742041285E-3</v>
      </c>
      <c r="M337" s="105">
        <f t="shared" si="28"/>
        <v>0.15928884953556957</v>
      </c>
    </row>
    <row r="338" spans="1:19" x14ac:dyDescent="0.2">
      <c r="A338" s="2" t="s">
        <v>13</v>
      </c>
      <c r="B338" s="75">
        <v>17.042731911262802</v>
      </c>
      <c r="C338" s="75">
        <v>2.8460000000000001</v>
      </c>
      <c r="D338" s="75">
        <v>106.72499999999999</v>
      </c>
      <c r="E338" s="75">
        <v>23.922109909705487</v>
      </c>
      <c r="F338" s="8">
        <v>1614.5</v>
      </c>
      <c r="G338" s="8">
        <v>439.5</v>
      </c>
      <c r="H338" s="76">
        <f t="shared" si="25"/>
        <v>0.27222050170331374</v>
      </c>
      <c r="I338" s="8">
        <v>1273.2899999999979</v>
      </c>
      <c r="J338" s="77">
        <f t="shared" si="24"/>
        <v>5907.2774733172728</v>
      </c>
      <c r="K338" s="78">
        <f t="shared" si="26"/>
        <v>133616.99046789069</v>
      </c>
      <c r="L338" s="104">
        <f t="shared" si="27"/>
        <v>7.6263797774449887E-2</v>
      </c>
      <c r="M338" s="105">
        <f t="shared" si="28"/>
        <v>1.7250144734696997</v>
      </c>
    </row>
    <row r="339" spans="1:19" x14ac:dyDescent="0.2">
      <c r="A339" s="2" t="s">
        <v>14</v>
      </c>
      <c r="B339" s="75">
        <v>35.45598041549448</v>
      </c>
      <c r="C339" s="75">
        <v>2.1345000000000001</v>
      </c>
      <c r="D339" s="75">
        <v>170.76</v>
      </c>
      <c r="E339" s="75">
        <v>53.539845799826118</v>
      </c>
      <c r="F339" s="8">
        <v>448.15999999999974</v>
      </c>
      <c r="G339" s="8">
        <v>138.63000000000002</v>
      </c>
      <c r="H339" s="76">
        <f t="shared" si="25"/>
        <v>0.30933148875401667</v>
      </c>
      <c r="I339" s="8">
        <v>777.76000000000067</v>
      </c>
      <c r="J339" s="77">
        <f t="shared" si="24"/>
        <v>8530.2004028793435</v>
      </c>
      <c r="K339" s="78">
        <f t="shared" si="26"/>
        <v>192945.00911274707</v>
      </c>
      <c r="L339" s="104">
        <f t="shared" si="27"/>
        <v>0.18029015682999724</v>
      </c>
      <c r="M339" s="105">
        <f t="shared" si="28"/>
        <v>4.0779916425832718</v>
      </c>
    </row>
    <row r="340" spans="1:19" x14ac:dyDescent="0.2">
      <c r="A340" s="2" t="s">
        <v>15</v>
      </c>
      <c r="B340" s="75">
        <v>14.311135964912282</v>
      </c>
      <c r="C340" s="75">
        <v>4.2690000000000001</v>
      </c>
      <c r="D340" s="75">
        <v>34.152000000000001</v>
      </c>
      <c r="E340" s="75">
        <v>11.359310126378084</v>
      </c>
      <c r="F340" s="8">
        <v>178.06999999999994</v>
      </c>
      <c r="G340" s="8">
        <v>41.04</v>
      </c>
      <c r="H340" s="76">
        <f t="shared" si="25"/>
        <v>0.23047116302577647</v>
      </c>
      <c r="I340" s="8">
        <v>82.569999999999965</v>
      </c>
      <c r="J340" s="77">
        <f t="shared" si="24"/>
        <v>272.34097366990511</v>
      </c>
      <c r="K340" s="78">
        <f t="shared" si="26"/>
        <v>6160.0934520573774</v>
      </c>
      <c r="L340" s="104">
        <f t="shared" si="27"/>
        <v>5.4218698357041392E-2</v>
      </c>
      <c r="M340" s="105">
        <f t="shared" si="28"/>
        <v>1.2263753199806982</v>
      </c>
    </row>
    <row r="341" spans="1:19" x14ac:dyDescent="0.2">
      <c r="A341" s="2" t="s">
        <v>16</v>
      </c>
      <c r="B341" s="75">
        <v>16.289628247971084</v>
      </c>
      <c r="C341" s="75">
        <v>6.4035000000000002</v>
      </c>
      <c r="D341" s="75">
        <v>29.882999999999999</v>
      </c>
      <c r="E341" s="75">
        <v>8.0876811568690901</v>
      </c>
      <c r="F341" s="8">
        <v>195.78000000000006</v>
      </c>
      <c r="G341" s="8">
        <v>79.97999999999999</v>
      </c>
      <c r="H341" s="76">
        <f t="shared" si="25"/>
        <v>0.40851976708550397</v>
      </c>
      <c r="I341" s="8">
        <v>171.48000000000002</v>
      </c>
      <c r="J341" s="77">
        <f t="shared" si="24"/>
        <v>1141.1368334249014</v>
      </c>
      <c r="K341" s="78">
        <f t="shared" si="26"/>
        <v>25811.428375087053</v>
      </c>
      <c r="L341" s="104">
        <f t="shared" si="27"/>
        <v>0.10939126253869468</v>
      </c>
      <c r="M341" s="105">
        <f t="shared" si="28"/>
        <v>2.4743261764704747</v>
      </c>
    </row>
    <row r="342" spans="1:19" x14ac:dyDescent="0.2">
      <c r="A342" s="2" t="s">
        <v>17</v>
      </c>
      <c r="B342" s="75">
        <v>12.461414285714286</v>
      </c>
      <c r="C342" s="75">
        <v>4.2690000000000001</v>
      </c>
      <c r="D342" s="75">
        <v>25.614000000000001</v>
      </c>
      <c r="E342" s="75">
        <v>8.4613344227854306</v>
      </c>
      <c r="F342" s="8">
        <v>810.5400000000003</v>
      </c>
      <c r="G342" s="8">
        <v>149.31</v>
      </c>
      <c r="H342" s="76">
        <f t="shared" si="25"/>
        <v>0.18421052631578941</v>
      </c>
      <c r="I342" s="8">
        <v>248.14000000000001</v>
      </c>
      <c r="J342" s="77">
        <f t="shared" si="24"/>
        <v>569.61124699999982</v>
      </c>
      <c r="K342" s="78">
        <f t="shared" si="26"/>
        <v>12884.063920238092</v>
      </c>
      <c r="L342" s="104">
        <f t="shared" si="27"/>
        <v>3.773463590483056E-2</v>
      </c>
      <c r="M342" s="105">
        <f t="shared" si="28"/>
        <v>0.85352152641878642</v>
      </c>
    </row>
    <row r="343" spans="1:19" x14ac:dyDescent="0.2">
      <c r="A343" s="2" t="s">
        <v>18</v>
      </c>
      <c r="B343" s="75">
        <v>12.209340000000001</v>
      </c>
      <c r="C343" s="75">
        <v>4.2690000000000001</v>
      </c>
      <c r="D343" s="75">
        <v>20.491199999999999</v>
      </c>
      <c r="E343" s="75">
        <v>6.2768381466598173</v>
      </c>
      <c r="F343" s="8">
        <v>113.96000000000006</v>
      </c>
      <c r="G343" s="8">
        <v>25.9</v>
      </c>
      <c r="H343" s="76">
        <f t="shared" si="25"/>
        <v>0.22727272727272713</v>
      </c>
      <c r="I343" s="8">
        <v>33</v>
      </c>
      <c r="J343" s="77">
        <f t="shared" si="24"/>
        <v>91.570049999999952</v>
      </c>
      <c r="K343" s="78">
        <f t="shared" si="26"/>
        <v>2071.2273214285701</v>
      </c>
      <c r="L343" s="104">
        <f t="shared" si="27"/>
        <v>4.5613972602739701E-2</v>
      </c>
      <c r="M343" s="105">
        <f t="shared" si="28"/>
        <v>1.0317446183953027</v>
      </c>
    </row>
    <row r="344" spans="1:19" x14ac:dyDescent="0.2">
      <c r="A344" s="2" t="s">
        <v>19</v>
      </c>
      <c r="B344" s="75">
        <v>35.862983328643786</v>
      </c>
      <c r="C344" s="75">
        <v>3.2017500000000001</v>
      </c>
      <c r="D344" s="75">
        <v>146.8536</v>
      </c>
      <c r="E344" s="75">
        <v>54.958383383954072</v>
      </c>
      <c r="F344" s="8">
        <v>757.89999999999975</v>
      </c>
      <c r="G344" s="8">
        <v>213.24</v>
      </c>
      <c r="H344" s="76">
        <f t="shared" si="25"/>
        <v>0.28135637946958714</v>
      </c>
      <c r="I344" s="8">
        <v>239.95999999999992</v>
      </c>
      <c r="J344" s="77">
        <f t="shared" si="24"/>
        <v>2421.2633839522368</v>
      </c>
      <c r="K344" s="78">
        <f t="shared" si="26"/>
        <v>54766.671779872027</v>
      </c>
      <c r="L344" s="104">
        <f t="shared" si="27"/>
        <v>0.16586760240534867</v>
      </c>
      <c r="M344" s="105">
        <f t="shared" si="28"/>
        <v>3.7517671972638391</v>
      </c>
    </row>
    <row r="345" spans="1:19" x14ac:dyDescent="0.2">
      <c r="A345" s="2" t="s">
        <v>20</v>
      </c>
      <c r="B345" s="75">
        <v>4.1800625</v>
      </c>
      <c r="C345" s="75">
        <v>2.8460000000000001</v>
      </c>
      <c r="D345" s="75">
        <v>6.4035000000000002</v>
      </c>
      <c r="E345" s="75">
        <v>1.39801194347832</v>
      </c>
      <c r="F345" s="8">
        <v>211.54000000000008</v>
      </c>
      <c r="G345" s="8">
        <v>60.44</v>
      </c>
      <c r="H345" s="76">
        <f t="shared" si="25"/>
        <v>0.28571428571428559</v>
      </c>
      <c r="I345" s="8">
        <v>104.02000000000004</v>
      </c>
      <c r="J345" s="77">
        <f t="shared" si="24"/>
        <v>124.23145749999998</v>
      </c>
      <c r="K345" s="78">
        <f t="shared" si="26"/>
        <v>2809.9972529761899</v>
      </c>
      <c r="L345" s="104">
        <f t="shared" si="27"/>
        <v>1.9632387475538152E-2</v>
      </c>
      <c r="M345" s="105">
        <f t="shared" si="28"/>
        <v>0.44406590718479139</v>
      </c>
    </row>
    <row r="346" spans="1:19" x14ac:dyDescent="0.2">
      <c r="I346" s="53">
        <f>SUM(I333:I345)</f>
        <v>4027.4099999999985</v>
      </c>
      <c r="J346" s="77">
        <f>SUM(J333:J345)</f>
        <v>20596.662700934088</v>
      </c>
      <c r="K346" s="78">
        <f t="shared" si="26"/>
        <v>465876.89442589012</v>
      </c>
    </row>
    <row r="349" spans="1:19" ht="15.75" customHeight="1" x14ac:dyDescent="0.2">
      <c r="A349" s="119" t="s">
        <v>99</v>
      </c>
      <c r="B349" s="120"/>
      <c r="C349" s="120"/>
      <c r="D349" s="120"/>
      <c r="E349" s="120"/>
      <c r="F349" s="121"/>
      <c r="G349" s="81"/>
      <c r="M349" s="119" t="s">
        <v>99</v>
      </c>
      <c r="N349" s="120"/>
      <c r="O349" s="120"/>
      <c r="P349" s="120"/>
      <c r="Q349" s="120"/>
      <c r="R349" s="121"/>
      <c r="S349" s="81"/>
    </row>
    <row r="350" spans="1:19" ht="38.25" x14ac:dyDescent="0.2">
      <c r="A350" s="3" t="s">
        <v>59</v>
      </c>
      <c r="B350" s="3" t="s">
        <v>60</v>
      </c>
      <c r="C350" s="3" t="s">
        <v>61</v>
      </c>
      <c r="D350" s="3" t="s">
        <v>62</v>
      </c>
      <c r="E350" s="3" t="s">
        <v>58</v>
      </c>
      <c r="F350" s="3" t="s">
        <v>63</v>
      </c>
      <c r="G350" s="3" t="s">
        <v>80</v>
      </c>
      <c r="H350" s="72" t="s">
        <v>81</v>
      </c>
      <c r="I350" s="73" t="s">
        <v>100</v>
      </c>
      <c r="J350" s="102" t="s">
        <v>101</v>
      </c>
      <c r="K350" s="103" t="s">
        <v>102</v>
      </c>
      <c r="M350" s="3" t="s">
        <v>59</v>
      </c>
      <c r="N350" s="3" t="s">
        <v>60</v>
      </c>
      <c r="O350" s="3" t="s">
        <v>61</v>
      </c>
      <c r="P350" s="3" t="s">
        <v>62</v>
      </c>
      <c r="Q350" s="3" t="s">
        <v>58</v>
      </c>
      <c r="R350" s="3" t="s">
        <v>63</v>
      </c>
      <c r="S350" s="81"/>
    </row>
    <row r="351" spans="1:19" x14ac:dyDescent="0.2">
      <c r="A351" s="75">
        <v>18.830730965544085</v>
      </c>
      <c r="B351" s="75">
        <v>2.1345000000000001</v>
      </c>
      <c r="C351" s="75">
        <v>170.76</v>
      </c>
      <c r="D351" s="75">
        <v>31.467640869553232</v>
      </c>
      <c r="E351" s="8">
        <v>6844.5100000000029</v>
      </c>
      <c r="F351" s="8">
        <v>1502.1299999999992</v>
      </c>
      <c r="G351" s="76">
        <f>F351/E351</f>
        <v>0.21946494343641818</v>
      </c>
      <c r="H351" s="77">
        <f>A351*G351*E351</f>
        <v>28286.20590527272</v>
      </c>
      <c r="I351" s="78">
        <f>(H351/42)*950</f>
        <v>639807.03833354963</v>
      </c>
      <c r="J351" s="104">
        <f>((H351*12/365)/E351/2)</f>
        <v>6.793455297895136E-2</v>
      </c>
      <c r="K351" s="105">
        <f>((I351*12/365)/E351/2)</f>
        <v>1.5366148888096138</v>
      </c>
      <c r="M351" s="75">
        <v>21.001044208048718</v>
      </c>
      <c r="N351" s="75">
        <v>2.1345000000000001</v>
      </c>
      <c r="O351" s="75">
        <v>170.76</v>
      </c>
      <c r="P351" s="75">
        <v>34.969161966163718</v>
      </c>
      <c r="Q351" s="8">
        <v>4027.4100000000012</v>
      </c>
      <c r="R351" s="8">
        <v>956.89999999999986</v>
      </c>
      <c r="S351" s="81"/>
    </row>
    <row r="355" spans="1:13" ht="15.75" customHeight="1" x14ac:dyDescent="0.2">
      <c r="A355" s="117" t="s">
        <v>7</v>
      </c>
      <c r="B355" s="119" t="s">
        <v>103</v>
      </c>
      <c r="C355" s="120"/>
      <c r="D355" s="120"/>
      <c r="E355" s="120"/>
      <c r="F355" s="120"/>
      <c r="G355" s="121"/>
      <c r="H355" s="70"/>
      <c r="I355" s="1"/>
      <c r="J355" s="71"/>
      <c r="K355" s="71"/>
    </row>
    <row r="356" spans="1:13" ht="66.75" customHeight="1" x14ac:dyDescent="0.2">
      <c r="A356" s="115"/>
      <c r="B356" s="3" t="s">
        <v>59</v>
      </c>
      <c r="C356" s="3" t="s">
        <v>61</v>
      </c>
      <c r="D356" s="3" t="s">
        <v>60</v>
      </c>
      <c r="E356" s="3" t="s">
        <v>62</v>
      </c>
      <c r="F356" s="3" t="s">
        <v>58</v>
      </c>
      <c r="G356" s="3" t="s">
        <v>63</v>
      </c>
      <c r="H356" s="3" t="s">
        <v>80</v>
      </c>
      <c r="I356" s="3" t="s">
        <v>169</v>
      </c>
      <c r="J356" s="72" t="s">
        <v>104</v>
      </c>
      <c r="K356" s="73" t="s">
        <v>105</v>
      </c>
      <c r="L356" s="102" t="s">
        <v>106</v>
      </c>
      <c r="M356" s="103" t="s">
        <v>107</v>
      </c>
    </row>
    <row r="357" spans="1:13" x14ac:dyDescent="0.2">
      <c r="A357" s="3" t="s">
        <v>8</v>
      </c>
      <c r="B357" s="75"/>
      <c r="C357" s="75"/>
      <c r="D357" s="75"/>
      <c r="E357" s="75"/>
      <c r="F357" s="8">
        <v>52.000000000000007</v>
      </c>
      <c r="G357" s="8">
        <v>0</v>
      </c>
      <c r="H357" s="76">
        <f>G357/F357</f>
        <v>0</v>
      </c>
      <c r="I357" s="8">
        <v>52.000000000000007</v>
      </c>
      <c r="J357" s="77">
        <f t="shared" ref="J357:J369" si="29">B357*H357*I357</f>
        <v>0</v>
      </c>
      <c r="K357" s="78">
        <f>(J357/42)*950</f>
        <v>0</v>
      </c>
      <c r="L357" s="104">
        <f>((J357*12/365)/I357/2)</f>
        <v>0</v>
      </c>
      <c r="M357" s="105">
        <f>((K357*12/365)/I357/2)</f>
        <v>0</v>
      </c>
    </row>
    <row r="358" spans="1:13" x14ac:dyDescent="0.2">
      <c r="A358" s="3" t="s">
        <v>201</v>
      </c>
      <c r="B358" s="75"/>
      <c r="C358" s="75"/>
      <c r="D358" s="75"/>
      <c r="E358" s="75"/>
      <c r="F358" s="8">
        <v>44.100000000000016</v>
      </c>
      <c r="G358" s="8">
        <v>0</v>
      </c>
      <c r="H358" s="76">
        <f t="shared" ref="H358:H369" si="30">G358/F358</f>
        <v>0</v>
      </c>
      <c r="I358" s="8">
        <v>44.100000000000016</v>
      </c>
      <c r="J358" s="77">
        <f t="shared" si="29"/>
        <v>0</v>
      </c>
      <c r="K358" s="78">
        <f t="shared" ref="K358:K369" si="31">(J358/42)*950</f>
        <v>0</v>
      </c>
      <c r="L358" s="104">
        <f t="shared" ref="L358:L369" si="32">((J358*12/365)/I358/2)</f>
        <v>0</v>
      </c>
      <c r="M358" s="105">
        <f t="shared" ref="M358:M369" si="33">((K358*12/365)/I358/2)</f>
        <v>0</v>
      </c>
    </row>
    <row r="359" spans="1:13" x14ac:dyDescent="0.2">
      <c r="A359" s="2" t="s">
        <v>10</v>
      </c>
      <c r="B359" s="75"/>
      <c r="C359" s="75"/>
      <c r="D359" s="75"/>
      <c r="E359" s="75"/>
      <c r="F359" s="8">
        <v>233.97000000000008</v>
      </c>
      <c r="G359" s="8">
        <v>0</v>
      </c>
      <c r="H359" s="76">
        <f t="shared" si="30"/>
        <v>0</v>
      </c>
      <c r="I359" s="8">
        <v>233.97000000000008</v>
      </c>
      <c r="J359" s="77">
        <f t="shared" si="29"/>
        <v>0</v>
      </c>
      <c r="K359" s="78">
        <f t="shared" si="31"/>
        <v>0</v>
      </c>
      <c r="L359" s="104">
        <f t="shared" si="32"/>
        <v>0</v>
      </c>
      <c r="M359" s="105">
        <f t="shared" si="33"/>
        <v>0</v>
      </c>
    </row>
    <row r="360" spans="1:13" x14ac:dyDescent="0.2">
      <c r="A360" s="2" t="s">
        <v>11</v>
      </c>
      <c r="B360" s="75"/>
      <c r="C360" s="75"/>
      <c r="D360" s="75"/>
      <c r="E360" s="75"/>
      <c r="F360" s="8">
        <v>539.55999999999995</v>
      </c>
      <c r="G360" s="8">
        <v>0</v>
      </c>
      <c r="H360" s="76">
        <f t="shared" si="30"/>
        <v>0</v>
      </c>
      <c r="I360" s="8">
        <v>539.55999999999995</v>
      </c>
      <c r="J360" s="77">
        <f t="shared" si="29"/>
        <v>0</v>
      </c>
      <c r="K360" s="78">
        <f t="shared" si="31"/>
        <v>0</v>
      </c>
      <c r="L360" s="104">
        <f t="shared" si="32"/>
        <v>0</v>
      </c>
      <c r="M360" s="105">
        <f t="shared" si="33"/>
        <v>0</v>
      </c>
    </row>
    <row r="361" spans="1:13" x14ac:dyDescent="0.2">
      <c r="A361" s="2" t="s">
        <v>12</v>
      </c>
      <c r="B361" s="75"/>
      <c r="C361" s="75"/>
      <c r="D361" s="75"/>
      <c r="E361" s="75"/>
      <c r="F361" s="8">
        <v>227.56000000000003</v>
      </c>
      <c r="G361" s="8">
        <v>0</v>
      </c>
      <c r="H361" s="76">
        <f t="shared" si="30"/>
        <v>0</v>
      </c>
      <c r="I361" s="8">
        <v>227.56000000000003</v>
      </c>
      <c r="J361" s="77">
        <f t="shared" si="29"/>
        <v>0</v>
      </c>
      <c r="K361" s="78">
        <f t="shared" si="31"/>
        <v>0</v>
      </c>
      <c r="L361" s="104">
        <f t="shared" si="32"/>
        <v>0</v>
      </c>
      <c r="M361" s="105">
        <f t="shared" si="33"/>
        <v>0</v>
      </c>
    </row>
    <row r="362" spans="1:13" x14ac:dyDescent="0.2">
      <c r="A362" s="2" t="s">
        <v>13</v>
      </c>
      <c r="B362" s="75">
        <v>11.25</v>
      </c>
      <c r="C362" s="75">
        <v>11.25</v>
      </c>
      <c r="D362" s="75">
        <v>11.25</v>
      </c>
      <c r="E362" s="75">
        <v>0</v>
      </c>
      <c r="F362" s="8">
        <v>1273.2899999999979</v>
      </c>
      <c r="G362" s="8">
        <v>11.06</v>
      </c>
      <c r="H362" s="76">
        <f t="shared" si="30"/>
        <v>8.6861594766314189E-3</v>
      </c>
      <c r="I362" s="8">
        <v>1273.2899999999979</v>
      </c>
      <c r="J362" s="77">
        <f t="shared" si="29"/>
        <v>124.42500000000001</v>
      </c>
      <c r="K362" s="78">
        <f t="shared" si="31"/>
        <v>2814.3750000000005</v>
      </c>
      <c r="L362" s="104">
        <f t="shared" si="32"/>
        <v>1.6063445607469062E-3</v>
      </c>
      <c r="M362" s="105">
        <f t="shared" si="33"/>
        <v>3.6333984112132407E-2</v>
      </c>
    </row>
    <row r="363" spans="1:13" x14ac:dyDescent="0.2">
      <c r="A363" s="2" t="s">
        <v>14</v>
      </c>
      <c r="B363" s="75"/>
      <c r="C363" s="75"/>
      <c r="D363" s="75"/>
      <c r="E363" s="75"/>
      <c r="F363" s="8">
        <v>777.76000000000067</v>
      </c>
      <c r="G363" s="8">
        <v>0</v>
      </c>
      <c r="H363" s="76">
        <f t="shared" si="30"/>
        <v>0</v>
      </c>
      <c r="I363" s="8">
        <v>777.76000000000067</v>
      </c>
      <c r="J363" s="77">
        <f t="shared" si="29"/>
        <v>0</v>
      </c>
      <c r="K363" s="78">
        <f t="shared" si="31"/>
        <v>0</v>
      </c>
      <c r="L363" s="104">
        <f t="shared" si="32"/>
        <v>0</v>
      </c>
      <c r="M363" s="105">
        <f t="shared" si="33"/>
        <v>0</v>
      </c>
    </row>
    <row r="364" spans="1:13" x14ac:dyDescent="0.2">
      <c r="A364" s="2" t="s">
        <v>15</v>
      </c>
      <c r="B364" s="75"/>
      <c r="C364" s="75"/>
      <c r="D364" s="75"/>
      <c r="E364" s="75"/>
      <c r="F364" s="8">
        <v>82.569999999999965</v>
      </c>
      <c r="G364" s="8">
        <v>0</v>
      </c>
      <c r="H364" s="76">
        <f t="shared" si="30"/>
        <v>0</v>
      </c>
      <c r="I364" s="8">
        <v>82.569999999999965</v>
      </c>
      <c r="J364" s="77">
        <f t="shared" si="29"/>
        <v>0</v>
      </c>
      <c r="K364" s="78">
        <f t="shared" si="31"/>
        <v>0</v>
      </c>
      <c r="L364" s="104">
        <f t="shared" si="32"/>
        <v>0</v>
      </c>
      <c r="M364" s="105">
        <f t="shared" si="33"/>
        <v>0</v>
      </c>
    </row>
    <row r="365" spans="1:13" x14ac:dyDescent="0.2">
      <c r="A365" s="2" t="s">
        <v>16</v>
      </c>
      <c r="B365" s="75"/>
      <c r="C365" s="75"/>
      <c r="D365" s="75"/>
      <c r="E365" s="75"/>
      <c r="F365" s="8">
        <v>171.48000000000002</v>
      </c>
      <c r="G365" s="8">
        <v>0</v>
      </c>
      <c r="H365" s="76">
        <f t="shared" si="30"/>
        <v>0</v>
      </c>
      <c r="I365" s="8">
        <v>171.48000000000002</v>
      </c>
      <c r="J365" s="77">
        <f t="shared" si="29"/>
        <v>0</v>
      </c>
      <c r="K365" s="78">
        <f t="shared" si="31"/>
        <v>0</v>
      </c>
      <c r="L365" s="104">
        <f t="shared" si="32"/>
        <v>0</v>
      </c>
      <c r="M365" s="105">
        <f t="shared" si="33"/>
        <v>0</v>
      </c>
    </row>
    <row r="366" spans="1:13" x14ac:dyDescent="0.2">
      <c r="A366" s="2" t="s">
        <v>17</v>
      </c>
      <c r="B366" s="75"/>
      <c r="C366" s="75"/>
      <c r="D366" s="75"/>
      <c r="E366" s="75"/>
      <c r="F366" s="8">
        <v>248.14000000000001</v>
      </c>
      <c r="G366" s="8">
        <v>0</v>
      </c>
      <c r="H366" s="76">
        <f t="shared" si="30"/>
        <v>0</v>
      </c>
      <c r="I366" s="8">
        <v>248.14000000000001</v>
      </c>
      <c r="J366" s="77">
        <f t="shared" si="29"/>
        <v>0</v>
      </c>
      <c r="K366" s="78">
        <f t="shared" si="31"/>
        <v>0</v>
      </c>
      <c r="L366" s="104">
        <f t="shared" si="32"/>
        <v>0</v>
      </c>
      <c r="M366" s="105">
        <f t="shared" si="33"/>
        <v>0</v>
      </c>
    </row>
    <row r="367" spans="1:13" x14ac:dyDescent="0.2">
      <c r="A367" s="2" t="s">
        <v>18</v>
      </c>
      <c r="B367" s="75">
        <v>22.5</v>
      </c>
      <c r="C367" s="75">
        <v>22.5</v>
      </c>
      <c r="D367" s="75">
        <v>22.5</v>
      </c>
      <c r="E367" s="75">
        <v>0</v>
      </c>
      <c r="F367" s="8">
        <v>33</v>
      </c>
      <c r="G367" s="8">
        <v>1.5</v>
      </c>
      <c r="H367" s="76">
        <f t="shared" si="30"/>
        <v>4.5454545454545456E-2</v>
      </c>
      <c r="I367" s="8">
        <v>33</v>
      </c>
      <c r="J367" s="77">
        <f t="shared" si="29"/>
        <v>33.75</v>
      </c>
      <c r="K367" s="78">
        <f t="shared" si="31"/>
        <v>763.39285714285722</v>
      </c>
      <c r="L367" s="104">
        <f t="shared" si="32"/>
        <v>1.6811955168119553E-2</v>
      </c>
      <c r="M367" s="105">
        <f t="shared" si="33"/>
        <v>0.3802704145169899</v>
      </c>
    </row>
    <row r="368" spans="1:13" x14ac:dyDescent="0.2">
      <c r="A368" s="2" t="s">
        <v>19</v>
      </c>
      <c r="B368" s="75">
        <v>45</v>
      </c>
      <c r="C368" s="75">
        <v>45</v>
      </c>
      <c r="D368" s="75">
        <v>45</v>
      </c>
      <c r="E368" s="75">
        <v>0</v>
      </c>
      <c r="F368" s="8">
        <v>239.95999999999992</v>
      </c>
      <c r="G368" s="8">
        <v>9.64</v>
      </c>
      <c r="H368" s="76">
        <f t="shared" si="30"/>
        <v>4.0173362227037858E-2</v>
      </c>
      <c r="I368" s="8">
        <v>239.95999999999992</v>
      </c>
      <c r="J368" s="77">
        <f t="shared" si="29"/>
        <v>433.80000000000007</v>
      </c>
      <c r="K368" s="78">
        <f t="shared" si="31"/>
        <v>9812.1428571428587</v>
      </c>
      <c r="L368" s="104">
        <f t="shared" si="32"/>
        <v>2.9717281647397866E-2</v>
      </c>
      <c r="M368" s="105">
        <f t="shared" si="33"/>
        <v>0.67217660869114226</v>
      </c>
    </row>
    <row r="369" spans="1:18" x14ac:dyDescent="0.2">
      <c r="A369" s="2" t="s">
        <v>20</v>
      </c>
      <c r="B369" s="75"/>
      <c r="C369" s="75"/>
      <c r="D369" s="75"/>
      <c r="E369" s="75"/>
      <c r="F369" s="8">
        <v>104.02000000000004</v>
      </c>
      <c r="G369" s="8">
        <v>0</v>
      </c>
      <c r="H369" s="76">
        <f t="shared" si="30"/>
        <v>0</v>
      </c>
      <c r="I369" s="8">
        <v>104.02000000000004</v>
      </c>
      <c r="J369" s="77">
        <f t="shared" si="29"/>
        <v>0</v>
      </c>
      <c r="K369" s="78">
        <f t="shared" si="31"/>
        <v>0</v>
      </c>
      <c r="L369" s="104">
        <f t="shared" si="32"/>
        <v>0</v>
      </c>
      <c r="M369" s="105">
        <f t="shared" si="33"/>
        <v>0</v>
      </c>
    </row>
    <row r="370" spans="1:18" x14ac:dyDescent="0.2">
      <c r="I370" s="53">
        <f>SUM(I357:I369)</f>
        <v>4027.4099999999985</v>
      </c>
      <c r="J370" s="77">
        <f>SUM(J357:J369)</f>
        <v>591.97500000000014</v>
      </c>
      <c r="K370" s="78">
        <v>280543.96418297297</v>
      </c>
    </row>
    <row r="373" spans="1:18" ht="16.5" customHeight="1" x14ac:dyDescent="0.2">
      <c r="A373" s="119" t="s">
        <v>103</v>
      </c>
      <c r="B373" s="120"/>
      <c r="C373" s="120"/>
      <c r="D373" s="120"/>
      <c r="E373" s="120"/>
      <c r="F373" s="121"/>
      <c r="M373" s="81"/>
    </row>
    <row r="374" spans="1:18" ht="38.25" x14ac:dyDescent="0.2">
      <c r="A374" s="3" t="s">
        <v>59</v>
      </c>
      <c r="B374" s="3" t="s">
        <v>60</v>
      </c>
      <c r="C374" s="3" t="s">
        <v>61</v>
      </c>
      <c r="D374" s="3" t="s">
        <v>62</v>
      </c>
      <c r="E374" s="3" t="s">
        <v>58</v>
      </c>
      <c r="F374" s="3" t="s">
        <v>63</v>
      </c>
      <c r="G374" s="3" t="s">
        <v>169</v>
      </c>
      <c r="H374" s="72" t="s">
        <v>108</v>
      </c>
      <c r="I374" s="73" t="s">
        <v>109</v>
      </c>
      <c r="J374" s="102" t="s">
        <v>106</v>
      </c>
      <c r="K374" s="103" t="s">
        <v>107</v>
      </c>
      <c r="M374" s="81"/>
    </row>
    <row r="375" spans="1:18" x14ac:dyDescent="0.2">
      <c r="A375" s="75">
        <v>26.66554054054054</v>
      </c>
      <c r="B375" s="75">
        <v>11.25</v>
      </c>
      <c r="C375" s="75">
        <v>45</v>
      </c>
      <c r="D375" s="75">
        <v>16.675061721638357</v>
      </c>
      <c r="E375" s="8">
        <v>4027.4100000000012</v>
      </c>
      <c r="F375" s="8">
        <v>22.200000000000003</v>
      </c>
      <c r="G375" s="76">
        <f>F375/E375</f>
        <v>5.5122274613212952E-3</v>
      </c>
      <c r="H375" s="77">
        <f>A375*E375*G375</f>
        <v>591.97500000000014</v>
      </c>
      <c r="I375" s="106">
        <v>277459.12891793199</v>
      </c>
      <c r="J375" s="107">
        <f>((H375*12/365)/E375/2)</f>
        <v>2.4162168466609949E-3</v>
      </c>
      <c r="K375" s="108">
        <f>((I375*12/365)/E375/2)</f>
        <v>1.1324826581382523</v>
      </c>
      <c r="M375" s="81"/>
    </row>
    <row r="380" spans="1:18" ht="15.75" customHeight="1" x14ac:dyDescent="0.2">
      <c r="A380" s="114" t="s">
        <v>7</v>
      </c>
      <c r="B380" s="114" t="s">
        <v>169</v>
      </c>
      <c r="C380" s="119" t="s">
        <v>110</v>
      </c>
      <c r="D380" s="120"/>
      <c r="E380" s="120"/>
      <c r="F380" s="120"/>
      <c r="G380" s="120"/>
      <c r="H380" s="121"/>
    </row>
    <row r="381" spans="1:18" ht="16.5" customHeight="1" x14ac:dyDescent="0.2">
      <c r="A381" s="117"/>
      <c r="B381" s="117"/>
      <c r="C381" s="119" t="s">
        <v>35</v>
      </c>
      <c r="D381" s="120"/>
      <c r="E381" s="121"/>
      <c r="F381" s="119" t="s">
        <v>36</v>
      </c>
      <c r="G381" s="120"/>
      <c r="H381" s="121"/>
      <c r="R381" s="87"/>
    </row>
    <row r="382" spans="1:18" ht="25.5" x14ac:dyDescent="0.2">
      <c r="A382" s="115"/>
      <c r="B382" s="115"/>
      <c r="C382" s="2" t="s">
        <v>6</v>
      </c>
      <c r="D382" s="2" t="s">
        <v>21</v>
      </c>
      <c r="E382" s="2" t="s">
        <v>26</v>
      </c>
      <c r="F382" s="2" t="s">
        <v>6</v>
      </c>
      <c r="G382" s="2" t="s">
        <v>21</v>
      </c>
      <c r="H382" s="2" t="s">
        <v>26</v>
      </c>
      <c r="R382" s="87"/>
    </row>
    <row r="383" spans="1:18" x14ac:dyDescent="0.2">
      <c r="A383" s="2" t="s">
        <v>8</v>
      </c>
      <c r="B383" s="8">
        <v>112.99999999999999</v>
      </c>
      <c r="C383" s="7">
        <v>0.10000000000000002</v>
      </c>
      <c r="D383" s="7">
        <v>1.6509582132249053E-3</v>
      </c>
      <c r="E383" s="8">
        <f>B383*C383</f>
        <v>11.3</v>
      </c>
      <c r="F383" s="7">
        <v>0.9</v>
      </c>
      <c r="G383" s="7">
        <v>1.4858623919024145E-2</v>
      </c>
      <c r="H383" s="8">
        <f>F383*B383</f>
        <v>101.69999999999999</v>
      </c>
      <c r="R383" s="87"/>
    </row>
    <row r="384" spans="1:18" x14ac:dyDescent="0.2">
      <c r="A384" s="2" t="s">
        <v>9</v>
      </c>
      <c r="B384" s="8">
        <v>362.66999999999996</v>
      </c>
      <c r="C384" s="7">
        <v>4.761904761904763E-2</v>
      </c>
      <c r="D384" s="7">
        <v>2.5231901187959386E-3</v>
      </c>
      <c r="E384" s="8">
        <f t="shared" ref="E384:E395" si="34">B384*C384</f>
        <v>17.270000000000003</v>
      </c>
      <c r="F384" s="7">
        <v>0.95238095238095244</v>
      </c>
      <c r="G384" s="7">
        <v>5.0463802375918777E-2</v>
      </c>
      <c r="H384" s="8">
        <f t="shared" ref="H384:H395" si="35">F384*B384</f>
        <v>345.4</v>
      </c>
      <c r="R384" s="87"/>
    </row>
    <row r="385" spans="1:18" x14ac:dyDescent="0.2">
      <c r="A385" s="2" t="s">
        <v>10</v>
      </c>
      <c r="B385" s="8">
        <v>503.25</v>
      </c>
      <c r="C385" s="7">
        <v>0</v>
      </c>
      <c r="D385" s="7">
        <v>0</v>
      </c>
      <c r="E385" s="8">
        <f t="shared" si="34"/>
        <v>0</v>
      </c>
      <c r="F385" s="7">
        <v>1</v>
      </c>
      <c r="G385" s="7">
        <v>7.3526081487206504E-2</v>
      </c>
      <c r="H385" s="8">
        <f t="shared" si="35"/>
        <v>503.25</v>
      </c>
      <c r="R385" s="87"/>
    </row>
    <row r="386" spans="1:18" x14ac:dyDescent="0.2">
      <c r="A386" s="2" t="s">
        <v>11</v>
      </c>
      <c r="B386" s="8">
        <v>1251.1399999999996</v>
      </c>
      <c r="C386" s="7">
        <v>3.5008072637754378E-2</v>
      </c>
      <c r="D386" s="7">
        <v>6.3992893574558261E-3</v>
      </c>
      <c r="E386" s="8">
        <f t="shared" si="34"/>
        <v>43.8</v>
      </c>
      <c r="F386" s="7">
        <v>0.9649919273622457</v>
      </c>
      <c r="G386" s="7">
        <v>0.17639538842079261</v>
      </c>
      <c r="H386" s="8">
        <f t="shared" si="35"/>
        <v>1207.3399999999997</v>
      </c>
      <c r="R386" s="87"/>
    </row>
    <row r="387" spans="1:18" x14ac:dyDescent="0.2">
      <c r="A387" s="2" t="s">
        <v>12</v>
      </c>
      <c r="B387" s="8">
        <v>284</v>
      </c>
      <c r="C387" s="7">
        <v>3.345070422535211E-2</v>
      </c>
      <c r="D387" s="7">
        <v>1.3879737190828848E-3</v>
      </c>
      <c r="E387" s="8">
        <f t="shared" si="34"/>
        <v>9.5</v>
      </c>
      <c r="F387" s="7">
        <v>0.96654929577464788</v>
      </c>
      <c r="G387" s="7">
        <v>4.0105135356658092E-2</v>
      </c>
      <c r="H387" s="8">
        <f t="shared" si="35"/>
        <v>274.5</v>
      </c>
      <c r="R387" s="87"/>
    </row>
    <row r="388" spans="1:18" x14ac:dyDescent="0.2">
      <c r="A388" s="2" t="s">
        <v>13</v>
      </c>
      <c r="B388" s="8">
        <v>1614.5</v>
      </c>
      <c r="C388" s="7">
        <v>4.7847630845462993E-2</v>
      </c>
      <c r="D388" s="7">
        <v>1.1286417873595037E-2</v>
      </c>
      <c r="E388" s="8">
        <f t="shared" si="34"/>
        <v>77.25</v>
      </c>
      <c r="F388" s="7">
        <v>0.95215236915453705</v>
      </c>
      <c r="G388" s="7">
        <v>0.22459606312212257</v>
      </c>
      <c r="H388" s="8">
        <f t="shared" si="35"/>
        <v>1537.25</v>
      </c>
      <c r="R388" s="87"/>
    </row>
    <row r="389" spans="1:18" x14ac:dyDescent="0.2">
      <c r="A389" s="2" t="s">
        <v>14</v>
      </c>
      <c r="B389" s="8">
        <v>448.15999999999974</v>
      </c>
      <c r="C389" s="7">
        <v>8.9610853266690521E-2</v>
      </c>
      <c r="D389" s="7">
        <v>5.8674762693019635E-3</v>
      </c>
      <c r="E389" s="8">
        <f t="shared" si="34"/>
        <v>40.160000000000004</v>
      </c>
      <c r="F389" s="7">
        <v>0.91038914673330951</v>
      </c>
      <c r="G389" s="7">
        <v>5.9609818672191228E-2</v>
      </c>
      <c r="H389" s="8">
        <f t="shared" si="35"/>
        <v>407.99999999999977</v>
      </c>
      <c r="R389" s="87"/>
    </row>
    <row r="390" spans="1:18" x14ac:dyDescent="0.2">
      <c r="A390" s="2" t="s">
        <v>22</v>
      </c>
      <c r="B390" s="8">
        <v>178.06999999999994</v>
      </c>
      <c r="C390" s="7">
        <v>8.8167574549334576E-2</v>
      </c>
      <c r="D390" s="7">
        <v>2.293809198905399E-3</v>
      </c>
      <c r="E390" s="8">
        <f t="shared" si="34"/>
        <v>15.700000000000003</v>
      </c>
      <c r="F390" s="7">
        <v>0.91183242545066545</v>
      </c>
      <c r="G390" s="7">
        <v>2.3722662396577679E-2</v>
      </c>
      <c r="H390" s="8">
        <f t="shared" si="35"/>
        <v>162.36999999999995</v>
      </c>
      <c r="R390" s="87"/>
    </row>
    <row r="391" spans="1:18" x14ac:dyDescent="0.2">
      <c r="A391" s="2" t="s">
        <v>16</v>
      </c>
      <c r="B391" s="8">
        <v>195.78000000000006</v>
      </c>
      <c r="C391" s="7">
        <v>0.11829604658289913</v>
      </c>
      <c r="D391" s="7">
        <v>3.3837338246273272E-3</v>
      </c>
      <c r="E391" s="8">
        <f t="shared" si="34"/>
        <v>23.16</v>
      </c>
      <c r="F391" s="7">
        <v>0.88170395341710073</v>
      </c>
      <c r="G391" s="7">
        <v>2.5220212988219751E-2</v>
      </c>
      <c r="H391" s="8">
        <f t="shared" si="35"/>
        <v>172.62000000000003</v>
      </c>
      <c r="R391" s="87"/>
    </row>
    <row r="392" spans="1:18" x14ac:dyDescent="0.2">
      <c r="A392" s="2" t="s">
        <v>17</v>
      </c>
      <c r="B392" s="8">
        <v>810.5400000000003</v>
      </c>
      <c r="C392" s="7">
        <v>7.8947368421052599E-2</v>
      </c>
      <c r="D392" s="7">
        <v>9.3490987667488208E-3</v>
      </c>
      <c r="E392" s="8">
        <f t="shared" si="34"/>
        <v>63.989999999999995</v>
      </c>
      <c r="F392" s="7">
        <v>0.92105263157894723</v>
      </c>
      <c r="G392" s="7">
        <v>0.10907281894540294</v>
      </c>
      <c r="H392" s="8">
        <f t="shared" si="35"/>
        <v>746.55000000000018</v>
      </c>
      <c r="R392" s="87"/>
    </row>
    <row r="393" spans="1:18" x14ac:dyDescent="0.2">
      <c r="A393" s="2" t="s">
        <v>18</v>
      </c>
      <c r="B393" s="8">
        <v>113.96000000000006</v>
      </c>
      <c r="C393" s="7">
        <v>0</v>
      </c>
      <c r="D393" s="7">
        <v>0</v>
      </c>
      <c r="E393" s="8">
        <f t="shared" si="34"/>
        <v>0</v>
      </c>
      <c r="F393" s="7">
        <v>1</v>
      </c>
      <c r="G393" s="7">
        <v>1.6649840529124806E-2</v>
      </c>
      <c r="H393" s="8">
        <f t="shared" si="35"/>
        <v>113.96000000000006</v>
      </c>
      <c r="R393" s="87"/>
    </row>
    <row r="394" spans="1:18" x14ac:dyDescent="0.2">
      <c r="A394" s="2" t="s">
        <v>19</v>
      </c>
      <c r="B394" s="8">
        <v>757.89999999999975</v>
      </c>
      <c r="C394" s="7">
        <v>0</v>
      </c>
      <c r="D394" s="7">
        <v>0</v>
      </c>
      <c r="E394" s="8">
        <f t="shared" si="34"/>
        <v>0</v>
      </c>
      <c r="F394" s="7">
        <v>1</v>
      </c>
      <c r="G394" s="7">
        <v>0.11073108228346505</v>
      </c>
      <c r="H394" s="8">
        <f t="shared" si="35"/>
        <v>757.89999999999975</v>
      </c>
      <c r="R394" s="87"/>
    </row>
    <row r="395" spans="1:18" x14ac:dyDescent="0.2">
      <c r="A395" s="2" t="s">
        <v>20</v>
      </c>
      <c r="B395" s="8">
        <v>211.54000000000008</v>
      </c>
      <c r="C395" s="7">
        <v>0</v>
      </c>
      <c r="D395" s="7">
        <v>0</v>
      </c>
      <c r="E395" s="8">
        <f t="shared" si="34"/>
        <v>0</v>
      </c>
      <c r="F395" s="7">
        <v>1</v>
      </c>
      <c r="G395" s="7">
        <v>3.0906522161557218E-2</v>
      </c>
      <c r="H395" s="8">
        <f t="shared" si="35"/>
        <v>211.54000000000008</v>
      </c>
      <c r="R395" s="87"/>
    </row>
    <row r="396" spans="1:18" x14ac:dyDescent="0.2">
      <c r="B396" s="53">
        <f>SUM(B383:B395)</f>
        <v>6844.5099999999984</v>
      </c>
      <c r="D396" s="54">
        <f>SUM(D383:D395)</f>
        <v>4.4141947341738097E-2</v>
      </c>
      <c r="G396" s="54">
        <f>SUM(G383:G395)</f>
        <v>0.95585805265826151</v>
      </c>
      <c r="R396" s="87"/>
    </row>
    <row r="400" spans="1:18" ht="30.75" customHeight="1" x14ac:dyDescent="0.2">
      <c r="A400" s="129"/>
      <c r="B400" s="138" t="s">
        <v>110</v>
      </c>
      <c r="C400" s="139"/>
      <c r="D400" s="81"/>
    </row>
    <row r="401" spans="1:4" x14ac:dyDescent="0.2">
      <c r="A401" s="131"/>
      <c r="B401" s="6" t="s">
        <v>35</v>
      </c>
      <c r="C401" s="6" t="s">
        <v>36</v>
      </c>
      <c r="D401" s="81"/>
    </row>
    <row r="402" spans="1:4" x14ac:dyDescent="0.2">
      <c r="A402" s="6" t="s">
        <v>37</v>
      </c>
      <c r="B402" s="7">
        <f>D396</f>
        <v>4.4141947341738097E-2</v>
      </c>
      <c r="C402" s="7">
        <f>G396</f>
        <v>0.95585805265826151</v>
      </c>
      <c r="D402" s="81"/>
    </row>
    <row r="403" spans="1:4" x14ac:dyDescent="0.2">
      <c r="A403" s="6" t="s">
        <v>158</v>
      </c>
      <c r="B403" s="8">
        <f>B402*B396</f>
        <v>302.12999999999977</v>
      </c>
      <c r="C403" s="8">
        <f>C402*B396</f>
        <v>6542.3799999999956</v>
      </c>
    </row>
    <row r="418" spans="1:22" ht="15.75" customHeight="1" x14ac:dyDescent="0.2">
      <c r="A418" s="114" t="s">
        <v>7</v>
      </c>
      <c r="B418" s="114" t="s">
        <v>169</v>
      </c>
      <c r="C418" s="119" t="s">
        <v>111</v>
      </c>
      <c r="D418" s="120"/>
      <c r="E418" s="120"/>
      <c r="F418" s="120"/>
      <c r="G418" s="120"/>
      <c r="H418" s="120"/>
      <c r="I418" s="120"/>
      <c r="J418" s="120"/>
      <c r="K418" s="121"/>
      <c r="V418" s="87"/>
    </row>
    <row r="419" spans="1:22" ht="15.75" customHeight="1" x14ac:dyDescent="0.2">
      <c r="A419" s="117"/>
      <c r="B419" s="117"/>
      <c r="C419" s="119" t="s">
        <v>94</v>
      </c>
      <c r="D419" s="120"/>
      <c r="E419" s="121"/>
      <c r="F419" s="119" t="s">
        <v>64</v>
      </c>
      <c r="G419" s="120"/>
      <c r="H419" s="121"/>
      <c r="I419" s="119" t="s">
        <v>95</v>
      </c>
      <c r="J419" s="120"/>
      <c r="K419" s="121"/>
      <c r="V419" s="87"/>
    </row>
    <row r="420" spans="1:22" ht="25.5" x14ac:dyDescent="0.2">
      <c r="A420" s="115"/>
      <c r="B420" s="115"/>
      <c r="C420" s="2" t="s">
        <v>6</v>
      </c>
      <c r="D420" s="2" t="s">
        <v>21</v>
      </c>
      <c r="E420" s="2" t="s">
        <v>26</v>
      </c>
      <c r="F420" s="2" t="s">
        <v>6</v>
      </c>
      <c r="G420" s="2" t="s">
        <v>21</v>
      </c>
      <c r="H420" s="2" t="s">
        <v>26</v>
      </c>
      <c r="I420" s="2" t="s">
        <v>6</v>
      </c>
      <c r="J420" s="2" t="s">
        <v>21</v>
      </c>
      <c r="K420" s="2" t="s">
        <v>26</v>
      </c>
      <c r="V420" s="87"/>
    </row>
    <row r="421" spans="1:22" x14ac:dyDescent="0.2">
      <c r="A421" s="2" t="s">
        <v>8</v>
      </c>
      <c r="B421" s="8">
        <v>112.99999999999999</v>
      </c>
      <c r="C421" s="7">
        <v>0</v>
      </c>
      <c r="D421" s="7">
        <v>0</v>
      </c>
      <c r="E421" s="8">
        <f>B421*C421</f>
        <v>0</v>
      </c>
      <c r="F421" s="7">
        <v>1</v>
      </c>
      <c r="G421" s="7">
        <v>3.4791711567474362E-2</v>
      </c>
      <c r="H421" s="8">
        <f>F421*B421</f>
        <v>112.99999999999999</v>
      </c>
      <c r="I421" s="7">
        <v>0</v>
      </c>
      <c r="J421" s="7">
        <v>0</v>
      </c>
      <c r="K421" s="8">
        <f>I421*B421</f>
        <v>0</v>
      </c>
      <c r="V421" s="87"/>
    </row>
    <row r="422" spans="1:22" x14ac:dyDescent="0.2">
      <c r="A422" s="2" t="s">
        <v>201</v>
      </c>
      <c r="B422" s="8">
        <v>362.66999999999996</v>
      </c>
      <c r="C422" s="7">
        <v>1</v>
      </c>
      <c r="D422" s="7">
        <v>5.3172819360201962E-2</v>
      </c>
      <c r="E422" s="7">
        <f t="shared" ref="E422:E432" si="36">B422*C422</f>
        <v>362.66999999999996</v>
      </c>
      <c r="F422" s="7">
        <v>0</v>
      </c>
      <c r="G422" s="7">
        <v>0</v>
      </c>
      <c r="H422" s="7">
        <f t="shared" ref="H422:H433" si="37">F422*B422</f>
        <v>0</v>
      </c>
      <c r="I422" s="7">
        <v>0</v>
      </c>
      <c r="J422" s="7">
        <v>0</v>
      </c>
      <c r="K422" s="7">
        <f t="shared" ref="K422:K433" si="38">I422*B422</f>
        <v>0</v>
      </c>
      <c r="V422" s="87"/>
    </row>
    <row r="423" spans="1:22" x14ac:dyDescent="0.2">
      <c r="A423" s="2" t="s">
        <v>10</v>
      </c>
      <c r="B423" s="8">
        <v>503.25</v>
      </c>
      <c r="C423" s="7">
        <v>0</v>
      </c>
      <c r="D423" s="7">
        <v>0</v>
      </c>
      <c r="E423" s="7">
        <f t="shared" si="36"/>
        <v>0</v>
      </c>
      <c r="F423" s="7">
        <v>0</v>
      </c>
      <c r="G423" s="7">
        <v>0</v>
      </c>
      <c r="H423" s="7">
        <f t="shared" si="37"/>
        <v>0</v>
      </c>
      <c r="I423" s="7">
        <v>0</v>
      </c>
      <c r="J423" s="7">
        <v>0</v>
      </c>
      <c r="K423" s="7">
        <f t="shared" si="38"/>
        <v>0</v>
      </c>
      <c r="V423" s="87"/>
    </row>
    <row r="424" spans="1:22" x14ac:dyDescent="0.2">
      <c r="A424" s="2" t="s">
        <v>11</v>
      </c>
      <c r="B424" s="8">
        <v>1251.1399999999996</v>
      </c>
      <c r="C424" s="7">
        <v>0.4409261824658619</v>
      </c>
      <c r="D424" s="7">
        <v>6.8598171125958299E-2</v>
      </c>
      <c r="E424" s="7">
        <f t="shared" si="36"/>
        <v>551.6603839303383</v>
      </c>
      <c r="F424" s="7">
        <v>0.5590738175341381</v>
      </c>
      <c r="G424" s="7">
        <v>8.6979278918685898E-2</v>
      </c>
      <c r="H424" s="7">
        <f t="shared" si="37"/>
        <v>699.47961606966135</v>
      </c>
      <c r="I424" s="7">
        <v>0</v>
      </c>
      <c r="J424" s="7">
        <v>0</v>
      </c>
      <c r="K424" s="7">
        <f t="shared" si="38"/>
        <v>0</v>
      </c>
      <c r="V424" s="87"/>
    </row>
    <row r="425" spans="1:22" x14ac:dyDescent="0.2">
      <c r="A425" s="2" t="s">
        <v>12</v>
      </c>
      <c r="B425" s="8">
        <v>284</v>
      </c>
      <c r="C425" s="7">
        <v>0</v>
      </c>
      <c r="D425" s="7">
        <v>0</v>
      </c>
      <c r="E425" s="7">
        <f t="shared" si="36"/>
        <v>0</v>
      </c>
      <c r="F425" s="7">
        <v>1</v>
      </c>
      <c r="G425" s="7">
        <v>2.9249669016903224E-2</v>
      </c>
      <c r="H425" s="7">
        <f t="shared" si="37"/>
        <v>284</v>
      </c>
      <c r="I425" s="7">
        <v>0</v>
      </c>
      <c r="J425" s="7">
        <v>0</v>
      </c>
      <c r="K425" s="7">
        <f t="shared" si="38"/>
        <v>0</v>
      </c>
      <c r="V425" s="87"/>
    </row>
    <row r="426" spans="1:22" x14ac:dyDescent="0.2">
      <c r="A426" s="2" t="s">
        <v>13</v>
      </c>
      <c r="B426" s="8">
        <v>1614.5</v>
      </c>
      <c r="C426" s="7">
        <v>0.24431818181818182</v>
      </c>
      <c r="D426" s="7">
        <v>6.6196619354044139E-2</v>
      </c>
      <c r="E426" s="7">
        <f t="shared" si="36"/>
        <v>394.45170454545456</v>
      </c>
      <c r="F426" s="7">
        <v>0.75568181818181823</v>
      </c>
      <c r="G426" s="7">
        <v>0.20474768311832256</v>
      </c>
      <c r="H426" s="7">
        <f t="shared" si="37"/>
        <v>1220.0482954545455</v>
      </c>
      <c r="I426" s="7">
        <v>0</v>
      </c>
      <c r="J426" s="7">
        <v>0</v>
      </c>
      <c r="K426" s="7">
        <f t="shared" si="38"/>
        <v>0</v>
      </c>
      <c r="V426" s="87"/>
    </row>
    <row r="427" spans="1:22" x14ac:dyDescent="0.2">
      <c r="A427" s="2" t="s">
        <v>14</v>
      </c>
      <c r="B427" s="8">
        <v>448.15999999999974</v>
      </c>
      <c r="C427" s="7">
        <v>0.79257968127490042</v>
      </c>
      <c r="D427" s="7">
        <v>9.800178576926627E-2</v>
      </c>
      <c r="E427" s="7">
        <f t="shared" si="36"/>
        <v>355.20250996015915</v>
      </c>
      <c r="F427" s="7">
        <v>0.20742031872509961</v>
      </c>
      <c r="G427" s="7">
        <v>2.5647341359031985E-2</v>
      </c>
      <c r="H427" s="7">
        <f t="shared" si="37"/>
        <v>92.957490039840593</v>
      </c>
      <c r="I427" s="7">
        <v>0</v>
      </c>
      <c r="J427" s="7">
        <v>0</v>
      </c>
      <c r="K427" s="7">
        <f t="shared" si="38"/>
        <v>0</v>
      </c>
      <c r="V427" s="87"/>
    </row>
    <row r="428" spans="1:22" x14ac:dyDescent="0.2">
      <c r="A428" s="2" t="s">
        <v>22</v>
      </c>
      <c r="B428" s="8">
        <v>178.06999999999994</v>
      </c>
      <c r="C428" s="7">
        <v>0</v>
      </c>
      <c r="D428" s="7">
        <v>0</v>
      </c>
      <c r="E428" s="7">
        <f t="shared" si="36"/>
        <v>0</v>
      </c>
      <c r="F428" s="7">
        <v>1</v>
      </c>
      <c r="G428" s="7">
        <v>4.8338926691092701E-2</v>
      </c>
      <c r="H428" s="7">
        <f t="shared" si="37"/>
        <v>178.06999999999994</v>
      </c>
      <c r="I428" s="7">
        <v>0</v>
      </c>
      <c r="J428" s="7">
        <v>0</v>
      </c>
      <c r="K428" s="7">
        <f t="shared" si="38"/>
        <v>0</v>
      </c>
      <c r="V428" s="87"/>
    </row>
    <row r="429" spans="1:22" x14ac:dyDescent="0.2">
      <c r="A429" s="2" t="s">
        <v>16</v>
      </c>
      <c r="B429" s="8">
        <v>195.78000000000006</v>
      </c>
      <c r="C429" s="7">
        <v>0.5</v>
      </c>
      <c r="D429" s="7">
        <v>3.5653807075340979E-2</v>
      </c>
      <c r="E429" s="7">
        <f t="shared" si="36"/>
        <v>97.890000000000029</v>
      </c>
      <c r="F429" s="7">
        <v>0</v>
      </c>
      <c r="G429" s="7">
        <v>0</v>
      </c>
      <c r="H429" s="7">
        <f t="shared" si="37"/>
        <v>0</v>
      </c>
      <c r="I429" s="7">
        <v>0.5</v>
      </c>
      <c r="J429" s="7">
        <v>3.5653807075340979E-2</v>
      </c>
      <c r="K429" s="7">
        <f t="shared" si="38"/>
        <v>97.890000000000029</v>
      </c>
      <c r="V429" s="87"/>
    </row>
    <row r="430" spans="1:22" x14ac:dyDescent="0.2">
      <c r="A430" s="2" t="s">
        <v>17</v>
      </c>
      <c r="B430" s="8">
        <v>810.5400000000003</v>
      </c>
      <c r="C430" s="7">
        <v>1</v>
      </c>
      <c r="D430" s="7">
        <v>0.19701961267280393</v>
      </c>
      <c r="E430" s="7">
        <f t="shared" si="36"/>
        <v>810.5400000000003</v>
      </c>
      <c r="F430" s="7">
        <v>0</v>
      </c>
      <c r="G430" s="7">
        <v>0</v>
      </c>
      <c r="H430" s="7">
        <f t="shared" si="37"/>
        <v>0</v>
      </c>
      <c r="I430" s="7">
        <v>0</v>
      </c>
      <c r="J430" s="7">
        <v>0</v>
      </c>
      <c r="K430" s="7">
        <f t="shared" si="38"/>
        <v>0</v>
      </c>
      <c r="V430" s="87"/>
    </row>
    <row r="431" spans="1:22" x14ac:dyDescent="0.2">
      <c r="A431" s="2" t="s">
        <v>18</v>
      </c>
      <c r="B431" s="8">
        <v>113.96000000000006</v>
      </c>
      <c r="C431" s="7">
        <v>1</v>
      </c>
      <c r="D431" s="7">
        <v>1.5948766895532492E-2</v>
      </c>
      <c r="E431" s="7">
        <f t="shared" si="36"/>
        <v>113.96000000000006</v>
      </c>
      <c r="F431" s="7">
        <v>0</v>
      </c>
      <c r="G431" s="7">
        <v>0</v>
      </c>
      <c r="H431" s="7">
        <f t="shared" si="37"/>
        <v>0</v>
      </c>
      <c r="I431" s="7">
        <v>0</v>
      </c>
      <c r="J431" s="7">
        <v>0</v>
      </c>
      <c r="K431" s="7">
        <f t="shared" si="38"/>
        <v>0</v>
      </c>
      <c r="V431" s="87"/>
    </row>
    <row r="432" spans="1:22" x14ac:dyDescent="0.2">
      <c r="A432" s="2" t="s">
        <v>19</v>
      </c>
      <c r="B432" s="8">
        <v>757.89999999999975</v>
      </c>
      <c r="C432" s="7">
        <v>0</v>
      </c>
      <c r="D432" s="7">
        <v>0</v>
      </c>
      <c r="E432" s="7">
        <f t="shared" si="36"/>
        <v>0</v>
      </c>
      <c r="F432" s="7">
        <v>0</v>
      </c>
      <c r="G432" s="7">
        <v>0</v>
      </c>
      <c r="H432" s="7">
        <f t="shared" si="37"/>
        <v>0</v>
      </c>
      <c r="I432" s="7">
        <v>0</v>
      </c>
      <c r="J432" s="7">
        <v>0</v>
      </c>
      <c r="K432" s="7">
        <f t="shared" si="38"/>
        <v>0</v>
      </c>
      <c r="V432" s="87"/>
    </row>
    <row r="433" spans="1:22" x14ac:dyDescent="0.2">
      <c r="A433" s="2" t="s">
        <v>20</v>
      </c>
      <c r="B433" s="8">
        <v>211.54000000000008</v>
      </c>
      <c r="C433" s="7">
        <v>0</v>
      </c>
      <c r="D433" s="7">
        <v>0</v>
      </c>
      <c r="E433" s="7">
        <f>B433*C433</f>
        <v>0</v>
      </c>
      <c r="F433" s="7">
        <v>0</v>
      </c>
      <c r="G433" s="7">
        <v>0</v>
      </c>
      <c r="H433" s="7">
        <f t="shared" si="37"/>
        <v>0</v>
      </c>
      <c r="I433" s="7">
        <v>0</v>
      </c>
      <c r="J433" s="7">
        <v>0</v>
      </c>
      <c r="K433" s="7">
        <f t="shared" si="38"/>
        <v>0</v>
      </c>
      <c r="V433" s="87"/>
    </row>
    <row r="434" spans="1:22" x14ac:dyDescent="0.2">
      <c r="B434" s="53">
        <f>SUM(B421:B433)</f>
        <v>6844.5099999999984</v>
      </c>
      <c r="D434" s="54">
        <f>SUM(D421:D433)</f>
        <v>0.53459158225314807</v>
      </c>
      <c r="G434" s="54">
        <f>SUM(G421:G433)</f>
        <v>0.42975461067151066</v>
      </c>
      <c r="J434" s="54">
        <f>SUM(J421:J433)</f>
        <v>3.5653807075340979E-2</v>
      </c>
    </row>
    <row r="437" spans="1:22" ht="36" customHeight="1" x14ac:dyDescent="0.2">
      <c r="A437" s="129"/>
      <c r="B437" s="138" t="s">
        <v>113</v>
      </c>
      <c r="C437" s="146"/>
      <c r="D437" s="139"/>
      <c r="E437" s="81"/>
    </row>
    <row r="438" spans="1:22" x14ac:dyDescent="0.2">
      <c r="A438" s="131"/>
      <c r="B438" s="6" t="s">
        <v>94</v>
      </c>
      <c r="C438" s="6" t="s">
        <v>64</v>
      </c>
      <c r="D438" s="6" t="s">
        <v>112</v>
      </c>
      <c r="E438" s="81"/>
    </row>
    <row r="439" spans="1:22" x14ac:dyDescent="0.2">
      <c r="A439" s="6" t="s">
        <v>37</v>
      </c>
      <c r="B439" s="7">
        <f>D434</f>
        <v>0.53459158225314807</v>
      </c>
      <c r="C439" s="7">
        <f>G434</f>
        <v>0.42975461067151066</v>
      </c>
      <c r="D439" s="7">
        <f>J434</f>
        <v>3.5653807075340979E-2</v>
      </c>
      <c r="E439" s="81"/>
    </row>
    <row r="440" spans="1:22" x14ac:dyDescent="0.2">
      <c r="A440" s="6" t="s">
        <v>158</v>
      </c>
      <c r="B440" s="8">
        <f>B439*$B$434</f>
        <v>3659.0174306474937</v>
      </c>
      <c r="C440" s="8">
        <f t="shared" ref="C440:D440" si="39">C439*$B$434</f>
        <v>2941.4597302872608</v>
      </c>
      <c r="D440" s="8">
        <f t="shared" si="39"/>
        <v>244.03283906524203</v>
      </c>
    </row>
    <row r="452" spans="1:11" x14ac:dyDescent="0.2">
      <c r="A452" s="117" t="s">
        <v>7</v>
      </c>
      <c r="B452" s="119" t="s">
        <v>198</v>
      </c>
      <c r="C452" s="120"/>
      <c r="D452" s="120"/>
      <c r="E452" s="120"/>
      <c r="F452" s="120"/>
      <c r="G452" s="121"/>
      <c r="H452" s="70"/>
      <c r="I452" s="1"/>
      <c r="J452" s="71"/>
      <c r="K452" s="71"/>
    </row>
    <row r="453" spans="1:11" ht="51" customHeight="1" x14ac:dyDescent="0.2">
      <c r="A453" s="115"/>
      <c r="B453" s="3" t="s">
        <v>59</v>
      </c>
      <c r="C453" s="3" t="s">
        <v>61</v>
      </c>
      <c r="D453" s="3" t="s">
        <v>60</v>
      </c>
      <c r="E453" s="3" t="s">
        <v>62</v>
      </c>
      <c r="F453" s="3" t="s">
        <v>58</v>
      </c>
      <c r="G453" s="3" t="s">
        <v>63</v>
      </c>
      <c r="H453" s="3" t="s">
        <v>80</v>
      </c>
      <c r="I453" s="3" t="s">
        <v>169</v>
      </c>
      <c r="J453" s="72" t="s">
        <v>81</v>
      </c>
      <c r="K453" s="73" t="s">
        <v>85</v>
      </c>
    </row>
    <row r="454" spans="1:11" x14ac:dyDescent="0.2">
      <c r="A454" s="3" t="s">
        <v>8</v>
      </c>
      <c r="B454" s="75">
        <v>60</v>
      </c>
      <c r="C454" s="75">
        <v>60</v>
      </c>
      <c r="D454" s="75">
        <v>60</v>
      </c>
      <c r="E454" s="75">
        <v>0</v>
      </c>
      <c r="F454" s="8">
        <v>112.99999999999999</v>
      </c>
      <c r="G454" s="8">
        <v>11.3</v>
      </c>
      <c r="H454" s="76">
        <f>G454/F454</f>
        <v>0.10000000000000002</v>
      </c>
      <c r="I454" s="8">
        <v>52.000000000000007</v>
      </c>
      <c r="J454" s="77">
        <f>B454*H454*I454</f>
        <v>312.00000000000011</v>
      </c>
      <c r="K454" s="78">
        <f>((J454*12/365)/I454/2)</f>
        <v>9.8630136986301395E-2</v>
      </c>
    </row>
    <row r="455" spans="1:11" x14ac:dyDescent="0.2">
      <c r="A455" s="3" t="s">
        <v>9</v>
      </c>
      <c r="B455" s="75">
        <v>1080</v>
      </c>
      <c r="C455" s="75">
        <v>1080</v>
      </c>
      <c r="D455" s="75">
        <v>1080</v>
      </c>
      <c r="E455" s="75">
        <v>0</v>
      </c>
      <c r="F455" s="8">
        <v>362.66999999999996</v>
      </c>
      <c r="G455" s="8">
        <v>17.27</v>
      </c>
      <c r="H455" s="76">
        <f t="shared" ref="H455:H466" si="40">G455/F455</f>
        <v>4.7619047619047623E-2</v>
      </c>
      <c r="I455" s="8">
        <v>44.100000000000016</v>
      </c>
      <c r="J455" s="77">
        <f t="shared" ref="J455:J466" si="41">B455*H455*I455</f>
        <v>2268.0000000000009</v>
      </c>
      <c r="K455" s="78">
        <f t="shared" ref="K455:K466" si="42">((J455*12/365)/I455/2)</f>
        <v>0.84540117416829752</v>
      </c>
    </row>
    <row r="456" spans="1:11" x14ac:dyDescent="0.2">
      <c r="A456" s="2" t="s">
        <v>10</v>
      </c>
      <c r="B456" s="75"/>
      <c r="C456" s="75"/>
      <c r="D456" s="75"/>
      <c r="E456" s="75"/>
      <c r="F456" s="8">
        <v>503.25</v>
      </c>
      <c r="G456" s="8">
        <v>0</v>
      </c>
      <c r="H456" s="76">
        <f t="shared" si="40"/>
        <v>0</v>
      </c>
      <c r="I456" s="8">
        <v>233.97000000000008</v>
      </c>
      <c r="J456" s="77">
        <f t="shared" si="41"/>
        <v>0</v>
      </c>
      <c r="K456" s="78">
        <f t="shared" si="42"/>
        <v>0</v>
      </c>
    </row>
    <row r="457" spans="1:11" x14ac:dyDescent="0.2">
      <c r="A457" s="2" t="s">
        <v>11</v>
      </c>
      <c r="B457" s="75">
        <v>53.818130575293161</v>
      </c>
      <c r="C457" s="75">
        <v>0.573333333</v>
      </c>
      <c r="D457" s="75">
        <v>135</v>
      </c>
      <c r="E457" s="75">
        <v>55.34142732948024</v>
      </c>
      <c r="F457" s="8">
        <v>1251.1399999999996</v>
      </c>
      <c r="G457" s="8">
        <v>109.26</v>
      </c>
      <c r="H457" s="76">
        <f t="shared" si="40"/>
        <v>8.732835653883661E-2</v>
      </c>
      <c r="I457" s="8">
        <v>539.55999999999995</v>
      </c>
      <c r="J457" s="77">
        <f t="shared" si="41"/>
        <v>2535.8504698578886</v>
      </c>
      <c r="K457" s="78">
        <f t="shared" si="42"/>
        <v>7.7257790056978595E-2</v>
      </c>
    </row>
    <row r="458" spans="1:11" x14ac:dyDescent="0.2">
      <c r="A458" s="2" t="s">
        <v>12</v>
      </c>
      <c r="B458" s="75">
        <v>2.0066666670000002</v>
      </c>
      <c r="C458" s="75">
        <v>2.0066666670000002</v>
      </c>
      <c r="D458" s="75">
        <v>2.0066666670000002</v>
      </c>
      <c r="E458" s="75">
        <v>0</v>
      </c>
      <c r="F458" s="8">
        <v>284</v>
      </c>
      <c r="G458" s="8">
        <v>9.5</v>
      </c>
      <c r="H458" s="76">
        <f t="shared" si="40"/>
        <v>3.345070422535211E-2</v>
      </c>
      <c r="I458" s="8">
        <v>227.56000000000003</v>
      </c>
      <c r="J458" s="77">
        <f t="shared" si="41"/>
        <v>15.274831457936411</v>
      </c>
      <c r="K458" s="78">
        <f t="shared" si="42"/>
        <v>1.1034150107949064E-3</v>
      </c>
    </row>
    <row r="459" spans="1:11" x14ac:dyDescent="0.2">
      <c r="A459" s="2" t="s">
        <v>13</v>
      </c>
      <c r="B459" s="75">
        <v>484.24881209507572</v>
      </c>
      <c r="C459" s="75">
        <v>1.2</v>
      </c>
      <c r="D459" s="75">
        <v>1200</v>
      </c>
      <c r="E459" s="75">
        <v>574.26538679764008</v>
      </c>
      <c r="F459" s="8">
        <v>1614.5</v>
      </c>
      <c r="G459" s="8">
        <v>115.75</v>
      </c>
      <c r="H459" s="76">
        <f t="shared" si="40"/>
        <v>7.1694022917311861E-2</v>
      </c>
      <c r="I459" s="8">
        <v>1273.2899999999979</v>
      </c>
      <c r="J459" s="77">
        <f t="shared" si="41"/>
        <v>44205.758081143555</v>
      </c>
      <c r="K459" s="78">
        <f t="shared" si="42"/>
        <v>0.57070266463603403</v>
      </c>
    </row>
    <row r="460" spans="1:11" x14ac:dyDescent="0.2">
      <c r="A460" s="2" t="s">
        <v>14</v>
      </c>
      <c r="B460" s="75">
        <v>144.62897976766166</v>
      </c>
      <c r="C460" s="75">
        <v>0.43</v>
      </c>
      <c r="D460" s="75">
        <v>1200</v>
      </c>
      <c r="E460" s="75">
        <v>345.03460049452605</v>
      </c>
      <c r="F460" s="8">
        <v>448.15999999999974</v>
      </c>
      <c r="G460" s="8">
        <v>36.739999999999995</v>
      </c>
      <c r="H460" s="76">
        <f t="shared" si="40"/>
        <v>8.1979650124955408E-2</v>
      </c>
      <c r="I460" s="8">
        <v>777.76000000000067</v>
      </c>
      <c r="J460" s="77">
        <f t="shared" si="41"/>
        <v>9221.6150059632982</v>
      </c>
      <c r="K460" s="78">
        <f t="shared" si="42"/>
        <v>0.19490355878272037</v>
      </c>
    </row>
    <row r="461" spans="1:11" x14ac:dyDescent="0.2">
      <c r="A461" s="2" t="s">
        <v>15</v>
      </c>
      <c r="B461" s="75">
        <v>30.199216631515519</v>
      </c>
      <c r="C461" s="75">
        <v>6</v>
      </c>
      <c r="D461" s="75">
        <v>60</v>
      </c>
      <c r="E461" s="75">
        <v>19.109836365167059</v>
      </c>
      <c r="F461" s="8">
        <v>178.06999999999994</v>
      </c>
      <c r="G461" s="8">
        <v>33.19</v>
      </c>
      <c r="H461" s="76">
        <f t="shared" si="40"/>
        <v>0.18638737575110917</v>
      </c>
      <c r="I461" s="8">
        <v>82.569999999999965</v>
      </c>
      <c r="J461" s="77">
        <f t="shared" si="41"/>
        <v>464.76611355085072</v>
      </c>
      <c r="K461" s="78">
        <f t="shared" si="42"/>
        <v>9.2527442263354978E-2</v>
      </c>
    </row>
    <row r="462" spans="1:11" x14ac:dyDescent="0.2">
      <c r="A462" s="2" t="s">
        <v>16</v>
      </c>
      <c r="B462" s="75">
        <v>3.0859001782531195</v>
      </c>
      <c r="C462" s="75">
        <v>0.43</v>
      </c>
      <c r="D462" s="75">
        <v>6</v>
      </c>
      <c r="E462" s="75">
        <v>2.3172044192108419</v>
      </c>
      <c r="F462" s="8">
        <v>195.78000000000006</v>
      </c>
      <c r="G462" s="8">
        <v>33.659999999999997</v>
      </c>
      <c r="H462" s="76">
        <f t="shared" si="40"/>
        <v>0.17192767391970573</v>
      </c>
      <c r="I462" s="8">
        <v>171.48000000000002</v>
      </c>
      <c r="J462" s="77">
        <f t="shared" si="41"/>
        <v>90.978995157830198</v>
      </c>
      <c r="K462" s="78">
        <f t="shared" si="42"/>
        <v>8.7213968152679046E-3</v>
      </c>
    </row>
    <row r="463" spans="1:11" x14ac:dyDescent="0.2">
      <c r="A463" s="2" t="s">
        <v>17</v>
      </c>
      <c r="B463" s="75">
        <v>30.000000000000004</v>
      </c>
      <c r="C463" s="75">
        <v>30</v>
      </c>
      <c r="D463" s="75">
        <v>30</v>
      </c>
      <c r="E463" s="75">
        <v>0</v>
      </c>
      <c r="F463" s="8">
        <v>810.5400000000003</v>
      </c>
      <c r="G463" s="8">
        <v>21.33</v>
      </c>
      <c r="H463" s="76">
        <f t="shared" si="40"/>
        <v>2.6315789473684199E-2</v>
      </c>
      <c r="I463" s="8">
        <v>248.14000000000001</v>
      </c>
      <c r="J463" s="77">
        <f t="shared" si="41"/>
        <v>195.89999999999995</v>
      </c>
      <c r="K463" s="78">
        <f t="shared" si="42"/>
        <v>1.2977649603460701E-2</v>
      </c>
    </row>
    <row r="464" spans="1:11" x14ac:dyDescent="0.2">
      <c r="A464" s="2" t="s">
        <v>18</v>
      </c>
      <c r="B464" s="75">
        <v>25.8</v>
      </c>
      <c r="C464" s="75">
        <v>25.8</v>
      </c>
      <c r="D464" s="75">
        <v>25.8</v>
      </c>
      <c r="E464" s="75">
        <v>0</v>
      </c>
      <c r="F464" s="8">
        <v>113.96000000000006</v>
      </c>
      <c r="G464" s="8">
        <v>5.18</v>
      </c>
      <c r="H464" s="76">
        <f t="shared" si="40"/>
        <v>4.5454545454545428E-2</v>
      </c>
      <c r="I464" s="8">
        <v>33</v>
      </c>
      <c r="J464" s="77">
        <f t="shared" si="41"/>
        <v>38.699999999999982</v>
      </c>
      <c r="K464" s="78">
        <f t="shared" si="42"/>
        <v>1.9277708592777075E-2</v>
      </c>
    </row>
    <row r="465" spans="1:11" x14ac:dyDescent="0.2">
      <c r="A465" s="2" t="s">
        <v>19</v>
      </c>
      <c r="B465" s="75"/>
      <c r="C465" s="75"/>
      <c r="D465" s="75"/>
      <c r="E465" s="75"/>
      <c r="F465" s="8">
        <v>757.89999999999975</v>
      </c>
      <c r="G465" s="8">
        <v>0</v>
      </c>
      <c r="H465" s="76">
        <f t="shared" si="40"/>
        <v>0</v>
      </c>
      <c r="I465" s="8">
        <v>239.95999999999992</v>
      </c>
      <c r="J465" s="77">
        <f t="shared" si="41"/>
        <v>0</v>
      </c>
      <c r="K465" s="78">
        <f t="shared" si="42"/>
        <v>0</v>
      </c>
    </row>
    <row r="466" spans="1:11" x14ac:dyDescent="0.2">
      <c r="A466" s="2" t="s">
        <v>20</v>
      </c>
      <c r="B466" s="75">
        <v>309.60000000000002</v>
      </c>
      <c r="C466" s="75">
        <v>309.60000000000002</v>
      </c>
      <c r="D466" s="75">
        <v>309.60000000000002</v>
      </c>
      <c r="E466" s="75">
        <v>0</v>
      </c>
      <c r="F466" s="8">
        <v>211.54000000000008</v>
      </c>
      <c r="G466" s="8">
        <v>15.11</v>
      </c>
      <c r="H466" s="76">
        <f t="shared" si="40"/>
        <v>7.1428571428571397E-2</v>
      </c>
      <c r="I466" s="8">
        <v>104.02000000000004</v>
      </c>
      <c r="J466" s="77">
        <f t="shared" si="41"/>
        <v>2300.328</v>
      </c>
      <c r="K466" s="78">
        <f t="shared" si="42"/>
        <v>0.36352250489236781</v>
      </c>
    </row>
    <row r="467" spans="1:11" x14ac:dyDescent="0.2">
      <c r="I467" s="53">
        <f>SUM(I454:I466)</f>
        <v>4027.4099999999985</v>
      </c>
      <c r="J467" s="77">
        <f>SUM(J454:J466)</f>
        <v>61649.171497131363</v>
      </c>
      <c r="K467" s="80"/>
    </row>
    <row r="470" spans="1:11" ht="16.5" customHeight="1" x14ac:dyDescent="0.2">
      <c r="B470" s="119" t="s">
        <v>198</v>
      </c>
      <c r="C470" s="120"/>
      <c r="D470" s="120"/>
      <c r="E470" s="120"/>
      <c r="F470" s="120"/>
      <c r="G470" s="121"/>
      <c r="H470" s="81"/>
    </row>
    <row r="471" spans="1:11" ht="51.75" customHeight="1" x14ac:dyDescent="0.2">
      <c r="B471" s="3" t="s">
        <v>59</v>
      </c>
      <c r="C471" s="3" t="s">
        <v>60</v>
      </c>
      <c r="D471" s="3" t="s">
        <v>61</v>
      </c>
      <c r="E471" s="3" t="s">
        <v>62</v>
      </c>
      <c r="F471" s="3" t="s">
        <v>58</v>
      </c>
      <c r="G471" s="3" t="s">
        <v>63</v>
      </c>
      <c r="H471" s="3" t="s">
        <v>80</v>
      </c>
      <c r="I471" s="72" t="s">
        <v>81</v>
      </c>
      <c r="J471" s="73" t="s">
        <v>85</v>
      </c>
    </row>
    <row r="472" spans="1:11" x14ac:dyDescent="0.2">
      <c r="B472" s="75">
        <v>209.55030469324487</v>
      </c>
      <c r="C472" s="75">
        <v>0.43</v>
      </c>
      <c r="D472" s="75">
        <v>1200</v>
      </c>
      <c r="E472" s="75">
        <v>410.35603981504863</v>
      </c>
      <c r="F472" s="8">
        <v>4027.4100000000012</v>
      </c>
      <c r="G472" s="8">
        <v>276.06999999999994</v>
      </c>
      <c r="H472" s="76">
        <f>G472/F472</f>
        <v>6.8547776362476096E-2</v>
      </c>
      <c r="I472" s="77">
        <f>B472*H472*F472</f>
        <v>57850.552616664092</v>
      </c>
      <c r="J472" s="109">
        <f>((I472*12/365)/F472/2)</f>
        <v>0.23612395763508942</v>
      </c>
    </row>
    <row r="476" spans="1:11" ht="15" customHeight="1" x14ac:dyDescent="0.2">
      <c r="A476" s="117" t="s">
        <v>7</v>
      </c>
      <c r="B476" s="119" t="s">
        <v>199</v>
      </c>
      <c r="C476" s="120"/>
      <c r="D476" s="120"/>
      <c r="E476" s="120"/>
      <c r="F476" s="120"/>
      <c r="G476" s="121"/>
      <c r="H476" s="70"/>
      <c r="I476" s="1"/>
      <c r="J476" s="71"/>
      <c r="K476" s="71"/>
    </row>
    <row r="477" spans="1:11" ht="51" customHeight="1" x14ac:dyDescent="0.2">
      <c r="A477" s="115"/>
      <c r="B477" s="3" t="s">
        <v>59</v>
      </c>
      <c r="C477" s="3" t="s">
        <v>61</v>
      </c>
      <c r="D477" s="3" t="s">
        <v>60</v>
      </c>
      <c r="E477" s="3" t="s">
        <v>62</v>
      </c>
      <c r="F477" s="3" t="s">
        <v>58</v>
      </c>
      <c r="G477" s="3" t="s">
        <v>63</v>
      </c>
      <c r="H477" s="3" t="s">
        <v>80</v>
      </c>
      <c r="I477" s="3" t="s">
        <v>169</v>
      </c>
      <c r="J477" s="72" t="s">
        <v>81</v>
      </c>
      <c r="K477" s="73" t="s">
        <v>85</v>
      </c>
    </row>
    <row r="478" spans="1:11" x14ac:dyDescent="0.2">
      <c r="A478" s="3" t="s">
        <v>8</v>
      </c>
      <c r="B478" s="75">
        <v>158.11111111111111</v>
      </c>
      <c r="C478" s="75">
        <v>8</v>
      </c>
      <c r="D478" s="75">
        <v>563</v>
      </c>
      <c r="E478" s="75">
        <v>191.53338917863039</v>
      </c>
      <c r="F478" s="8">
        <v>112.99999999999999</v>
      </c>
      <c r="G478" s="8">
        <v>101.69999999999999</v>
      </c>
      <c r="H478" s="76">
        <f>G478/F478</f>
        <v>0.9</v>
      </c>
      <c r="I478" s="8">
        <v>112.99999999999999</v>
      </c>
      <c r="J478" s="77">
        <f>B478*H478*I478</f>
        <v>16079.9</v>
      </c>
      <c r="K478" s="78">
        <f t="shared" ref="K478:K490" si="43">((J478*12/365)/I478/3)</f>
        <v>1.5594520547945205</v>
      </c>
    </row>
    <row r="479" spans="1:11" x14ac:dyDescent="0.2">
      <c r="A479" s="3" t="s">
        <v>201</v>
      </c>
      <c r="B479" s="75">
        <v>28.714285714285715</v>
      </c>
      <c r="C479" s="75">
        <v>1</v>
      </c>
      <c r="D479" s="75">
        <v>385</v>
      </c>
      <c r="E479" s="75">
        <v>80.141595982028051</v>
      </c>
      <c r="F479" s="8">
        <v>362.66999999999996</v>
      </c>
      <c r="G479" s="8">
        <v>362.66999999999996</v>
      </c>
      <c r="H479" s="76">
        <f t="shared" ref="H479:H490" si="44">G479/F479</f>
        <v>1</v>
      </c>
      <c r="I479" s="8">
        <v>362.66999999999996</v>
      </c>
      <c r="J479" s="77">
        <f t="shared" ref="J479:J490" si="45">B479*H479*I479</f>
        <v>10413.81</v>
      </c>
      <c r="K479" s="78">
        <f t="shared" si="43"/>
        <v>0.31467710371819962</v>
      </c>
    </row>
    <row r="480" spans="1:11" x14ac:dyDescent="0.2">
      <c r="A480" s="2" t="s">
        <v>10</v>
      </c>
      <c r="B480" s="75">
        <v>53.225806451612918</v>
      </c>
      <c r="C480" s="75">
        <v>1</v>
      </c>
      <c r="D480" s="75">
        <v>744</v>
      </c>
      <c r="E480" s="75">
        <v>131.58841780891956</v>
      </c>
      <c r="F480" s="8">
        <v>503.25</v>
      </c>
      <c r="G480" s="8">
        <v>472.75</v>
      </c>
      <c r="H480" s="76">
        <f t="shared" si="44"/>
        <v>0.93939393939393945</v>
      </c>
      <c r="I480" s="8">
        <v>503.25</v>
      </c>
      <c r="J480" s="77">
        <f t="shared" si="45"/>
        <v>25162.500000000007</v>
      </c>
      <c r="K480" s="78">
        <f t="shared" si="43"/>
        <v>0.54794520547945225</v>
      </c>
    </row>
    <row r="481" spans="1:13" x14ac:dyDescent="0.2">
      <c r="A481" s="2" t="s">
        <v>11</v>
      </c>
      <c r="B481" s="75">
        <v>52.376731146621822</v>
      </c>
      <c r="C481" s="75">
        <v>1</v>
      </c>
      <c r="D481" s="75">
        <v>1156</v>
      </c>
      <c r="E481" s="75">
        <v>151.88063253965873</v>
      </c>
      <c r="F481" s="8">
        <v>1251.1399999999996</v>
      </c>
      <c r="G481" s="8">
        <v>1070.1000000000001</v>
      </c>
      <c r="H481" s="76">
        <f t="shared" si="44"/>
        <v>0.85529996643061568</v>
      </c>
      <c r="I481" s="8">
        <v>1251.1399999999996</v>
      </c>
      <c r="J481" s="77">
        <f t="shared" si="45"/>
        <v>56048.340000000026</v>
      </c>
      <c r="K481" s="78">
        <f t="shared" si="43"/>
        <v>0.49093497415288795</v>
      </c>
    </row>
    <row r="482" spans="1:13" x14ac:dyDescent="0.2">
      <c r="A482" s="2" t="s">
        <v>12</v>
      </c>
      <c r="B482" s="75">
        <v>39.101321585903079</v>
      </c>
      <c r="C482" s="75">
        <v>1</v>
      </c>
      <c r="D482" s="75">
        <v>257</v>
      </c>
      <c r="E482" s="75">
        <v>74.719095473206707</v>
      </c>
      <c r="F482" s="8">
        <v>284</v>
      </c>
      <c r="G482" s="8">
        <v>227</v>
      </c>
      <c r="H482" s="76">
        <f t="shared" si="44"/>
        <v>0.79929577464788737</v>
      </c>
      <c r="I482" s="8">
        <v>284</v>
      </c>
      <c r="J482" s="77">
        <f t="shared" si="45"/>
        <v>8876</v>
      </c>
      <c r="K482" s="78">
        <f t="shared" si="43"/>
        <v>0.34250434111518424</v>
      </c>
    </row>
    <row r="483" spans="1:13" x14ac:dyDescent="0.2">
      <c r="A483" s="2" t="s">
        <v>13</v>
      </c>
      <c r="B483" s="75">
        <v>60.802749254720098</v>
      </c>
      <c r="C483" s="75">
        <v>1</v>
      </c>
      <c r="D483" s="75">
        <v>1252</v>
      </c>
      <c r="E483" s="75">
        <v>142.40210779340438</v>
      </c>
      <c r="F483" s="8">
        <v>1614.5</v>
      </c>
      <c r="G483" s="8">
        <v>1509.5</v>
      </c>
      <c r="H483" s="76">
        <f t="shared" si="44"/>
        <v>0.93496438525859404</v>
      </c>
      <c r="I483" s="8">
        <v>1614.5</v>
      </c>
      <c r="J483" s="77">
        <f t="shared" si="45"/>
        <v>91781.75</v>
      </c>
      <c r="K483" s="78">
        <f t="shared" si="43"/>
        <v>0.62299622004352673</v>
      </c>
    </row>
    <row r="484" spans="1:13" x14ac:dyDescent="0.2">
      <c r="A484" s="2" t="s">
        <v>14</v>
      </c>
      <c r="B484" s="75">
        <v>57.585984297760987</v>
      </c>
      <c r="C484" s="75">
        <v>1</v>
      </c>
      <c r="D484" s="75">
        <v>1584</v>
      </c>
      <c r="E484" s="75">
        <v>167.17004135048225</v>
      </c>
      <c r="F484" s="8">
        <v>448.15999999999974</v>
      </c>
      <c r="G484" s="8">
        <v>343.9</v>
      </c>
      <c r="H484" s="76">
        <f t="shared" si="44"/>
        <v>0.76735987147447382</v>
      </c>
      <c r="I484" s="8">
        <v>448.15999999999974</v>
      </c>
      <c r="J484" s="77">
        <f t="shared" si="45"/>
        <v>19803.820000000003</v>
      </c>
      <c r="K484" s="78">
        <f t="shared" si="43"/>
        <v>0.48426491517217468</v>
      </c>
    </row>
    <row r="485" spans="1:13" x14ac:dyDescent="0.2">
      <c r="A485" s="2" t="s">
        <v>15</v>
      </c>
      <c r="B485" s="75">
        <v>39.463461836197553</v>
      </c>
      <c r="C485" s="75">
        <v>3</v>
      </c>
      <c r="D485" s="75">
        <v>150</v>
      </c>
      <c r="E485" s="75">
        <v>46.708988629772854</v>
      </c>
      <c r="F485" s="8">
        <v>178.06999999999994</v>
      </c>
      <c r="G485" s="8">
        <v>129.17999999999998</v>
      </c>
      <c r="H485" s="76">
        <f t="shared" si="44"/>
        <v>0.72544504969955648</v>
      </c>
      <c r="I485" s="8">
        <v>178.06999999999994</v>
      </c>
      <c r="J485" s="77">
        <f t="shared" si="45"/>
        <v>5097.8899999999985</v>
      </c>
      <c r="K485" s="78">
        <f t="shared" si="43"/>
        <v>0.31373778666385621</v>
      </c>
    </row>
    <row r="486" spans="1:13" x14ac:dyDescent="0.2">
      <c r="A486" s="2" t="s">
        <v>16</v>
      </c>
      <c r="B486" s="75">
        <v>29.400000000000002</v>
      </c>
      <c r="C486" s="75">
        <v>1</v>
      </c>
      <c r="D486" s="75">
        <v>144</v>
      </c>
      <c r="E486" s="75">
        <v>38.042587904861719</v>
      </c>
      <c r="F486" s="8">
        <v>195.78000000000006</v>
      </c>
      <c r="G486" s="8">
        <v>173.70000000000005</v>
      </c>
      <c r="H486" s="76">
        <f t="shared" si="44"/>
        <v>0.88722034937174377</v>
      </c>
      <c r="I486" s="8">
        <v>195.78000000000006</v>
      </c>
      <c r="J486" s="77">
        <f t="shared" si="45"/>
        <v>5106.7800000000016</v>
      </c>
      <c r="K486" s="78">
        <f t="shared" si="43"/>
        <v>0.28585510434552625</v>
      </c>
    </row>
    <row r="487" spans="1:13" x14ac:dyDescent="0.2">
      <c r="A487" s="2" t="s">
        <v>17</v>
      </c>
      <c r="B487" s="75">
        <v>62.096774193548391</v>
      </c>
      <c r="C487" s="75">
        <v>1</v>
      </c>
      <c r="D487" s="75">
        <v>824</v>
      </c>
      <c r="E487" s="75">
        <v>145.70695797933507</v>
      </c>
      <c r="F487" s="8">
        <v>810.5400000000003</v>
      </c>
      <c r="G487" s="8">
        <v>661.23</v>
      </c>
      <c r="H487" s="76">
        <f t="shared" si="44"/>
        <v>0.81578947368421029</v>
      </c>
      <c r="I487" s="8">
        <v>810.5400000000003</v>
      </c>
      <c r="J487" s="77">
        <f t="shared" si="45"/>
        <v>41060.250000000007</v>
      </c>
      <c r="K487" s="78">
        <f t="shared" si="43"/>
        <v>0.55515501081470797</v>
      </c>
    </row>
    <row r="488" spans="1:13" x14ac:dyDescent="0.2">
      <c r="A488" s="2" t="s">
        <v>18</v>
      </c>
      <c r="B488" s="75">
        <v>212.8235294117647</v>
      </c>
      <c r="C488" s="75">
        <v>2</v>
      </c>
      <c r="D488" s="75">
        <v>1517</v>
      </c>
      <c r="E488" s="75">
        <v>479.83096990390607</v>
      </c>
      <c r="F488" s="8">
        <v>113.96000000000006</v>
      </c>
      <c r="G488" s="8">
        <v>88.060000000000031</v>
      </c>
      <c r="H488" s="76">
        <f t="shared" si="44"/>
        <v>0.7727272727272726</v>
      </c>
      <c r="I488" s="8">
        <v>113.96000000000006</v>
      </c>
      <c r="J488" s="77">
        <f t="shared" si="45"/>
        <v>18741.240000000005</v>
      </c>
      <c r="K488" s="78">
        <f t="shared" si="43"/>
        <v>1.8022415940224155</v>
      </c>
    </row>
    <row r="489" spans="1:13" x14ac:dyDescent="0.2">
      <c r="A489" s="2" t="s">
        <v>19</v>
      </c>
      <c r="B489" s="75">
        <v>99.045191646345273</v>
      </c>
      <c r="C489" s="75">
        <v>2</v>
      </c>
      <c r="D489" s="75">
        <v>870</v>
      </c>
      <c r="E489" s="75">
        <v>211.03903233898404</v>
      </c>
      <c r="F489" s="8">
        <v>757.89999999999975</v>
      </c>
      <c r="G489" s="8">
        <v>639.72</v>
      </c>
      <c r="H489" s="76">
        <f t="shared" si="44"/>
        <v>0.84406913840876141</v>
      </c>
      <c r="I489" s="8">
        <v>757.89999999999975</v>
      </c>
      <c r="J489" s="77">
        <f t="shared" si="45"/>
        <v>63361.19</v>
      </c>
      <c r="K489" s="78">
        <f t="shared" si="43"/>
        <v>0.91617522823519237</v>
      </c>
    </row>
    <row r="490" spans="1:13" x14ac:dyDescent="0.2">
      <c r="A490" s="2" t="s">
        <v>20</v>
      </c>
      <c r="B490" s="75">
        <v>96.923076923076934</v>
      </c>
      <c r="C490" s="75">
        <v>3</v>
      </c>
      <c r="D490" s="75">
        <v>452</v>
      </c>
      <c r="E490" s="75">
        <v>145.63776267459556</v>
      </c>
      <c r="F490" s="8">
        <v>211.54000000000008</v>
      </c>
      <c r="G490" s="8">
        <v>196.43000000000006</v>
      </c>
      <c r="H490" s="76">
        <f t="shared" si="44"/>
        <v>0.92857142857142849</v>
      </c>
      <c r="I490" s="8">
        <v>211.54000000000008</v>
      </c>
      <c r="J490" s="77">
        <f t="shared" si="45"/>
        <v>19038.600000000006</v>
      </c>
      <c r="K490" s="78">
        <f t="shared" si="43"/>
        <v>0.98630136986301364</v>
      </c>
    </row>
    <row r="491" spans="1:13" x14ac:dyDescent="0.2">
      <c r="I491" s="53">
        <f>SUM(I478:I490)</f>
        <v>6844.5099999999984</v>
      </c>
      <c r="J491" s="77">
        <f>SUM(J478:J490)</f>
        <v>380572.07000000007</v>
      </c>
      <c r="K491" s="80"/>
    </row>
    <row r="494" spans="1:13" ht="16.5" customHeight="1" x14ac:dyDescent="0.2">
      <c r="B494" s="119" t="s">
        <v>200</v>
      </c>
      <c r="C494" s="120"/>
      <c r="D494" s="120"/>
      <c r="E494" s="120"/>
      <c r="F494" s="120"/>
      <c r="G494" s="121"/>
      <c r="H494" s="81"/>
      <c r="M494" s="81"/>
    </row>
    <row r="495" spans="1:13" ht="51" customHeight="1" x14ac:dyDescent="0.2">
      <c r="B495" s="3" t="s">
        <v>59</v>
      </c>
      <c r="C495" s="3" t="s">
        <v>60</v>
      </c>
      <c r="D495" s="3" t="s">
        <v>61</v>
      </c>
      <c r="E495" s="3" t="s">
        <v>62</v>
      </c>
      <c r="F495" s="3" t="s">
        <v>58</v>
      </c>
      <c r="G495" s="3" t="s">
        <v>63</v>
      </c>
      <c r="H495" s="3" t="s">
        <v>80</v>
      </c>
      <c r="I495" s="72" t="s">
        <v>81</v>
      </c>
      <c r="J495" s="73" t="s">
        <v>85</v>
      </c>
      <c r="M495" s="81"/>
    </row>
    <row r="496" spans="1:13" x14ac:dyDescent="0.2">
      <c r="B496" s="75">
        <v>61.122510633906941</v>
      </c>
      <c r="C496" s="75">
        <v>1</v>
      </c>
      <c r="D496" s="75">
        <v>1584</v>
      </c>
      <c r="E496" s="75">
        <v>152.03821350081449</v>
      </c>
      <c r="F496" s="8">
        <v>4027.4100000000012</v>
      </c>
      <c r="G496" s="8">
        <v>3488.8400000000015</v>
      </c>
      <c r="H496" s="76">
        <f>G496/F496</f>
        <v>0.86627385838541404</v>
      </c>
      <c r="I496" s="77">
        <f>B496*H496*F496</f>
        <v>213246.65999999997</v>
      </c>
      <c r="J496" s="109">
        <f>((I496*12/365)/F496/2)</f>
        <v>0.87039177733213258</v>
      </c>
      <c r="M496" s="81"/>
    </row>
    <row r="498" ht="107.25" customHeight="1" x14ac:dyDescent="0.2"/>
  </sheetData>
  <mergeCells count="145">
    <mergeCell ref="A4:A5"/>
    <mergeCell ref="M4:M5"/>
    <mergeCell ref="Y4:Y5"/>
    <mergeCell ref="J23:R23"/>
    <mergeCell ref="F107:G107"/>
    <mergeCell ref="B124:G124"/>
    <mergeCell ref="A183:A184"/>
    <mergeCell ref="B142:Y142"/>
    <mergeCell ref="H163:H164"/>
    <mergeCell ref="C162:H162"/>
    <mergeCell ref="B183:C183"/>
    <mergeCell ref="T32:Y32"/>
    <mergeCell ref="S23:AA23"/>
    <mergeCell ref="B162:B164"/>
    <mergeCell ref="E163:E164"/>
    <mergeCell ref="A124:A125"/>
    <mergeCell ref="J277:K277"/>
    <mergeCell ref="I419:K419"/>
    <mergeCell ref="B269:G269"/>
    <mergeCell ref="A214:F214"/>
    <mergeCell ref="B251:G251"/>
    <mergeCell ref="C221:D221"/>
    <mergeCell ref="F221:G221"/>
    <mergeCell ref="B220:B222"/>
    <mergeCell ref="E221:E222"/>
    <mergeCell ref="A220:A222"/>
    <mergeCell ref="B239:C239"/>
    <mergeCell ref="A251:A252"/>
    <mergeCell ref="A239:A240"/>
    <mergeCell ref="H221:H222"/>
    <mergeCell ref="C220:H220"/>
    <mergeCell ref="B331:G331"/>
    <mergeCell ref="B380:B382"/>
    <mergeCell ref="F419:H419"/>
    <mergeCell ref="C419:E419"/>
    <mergeCell ref="A418:A420"/>
    <mergeCell ref="C418:K418"/>
    <mergeCell ref="A280:A292"/>
    <mergeCell ref="M349:R349"/>
    <mergeCell ref="B400:C400"/>
    <mergeCell ref="A400:A401"/>
    <mergeCell ref="N125:V125"/>
    <mergeCell ref="B143:G143"/>
    <mergeCell ref="H143:M143"/>
    <mergeCell ref="N143:S143"/>
    <mergeCell ref="T143:Y143"/>
    <mergeCell ref="A300:A302"/>
    <mergeCell ref="A331:A332"/>
    <mergeCell ref="B300:O300"/>
    <mergeCell ref="B319:H319"/>
    <mergeCell ref="W277:X277"/>
    <mergeCell ref="B301:C301"/>
    <mergeCell ref="D301:E301"/>
    <mergeCell ref="F301:G301"/>
    <mergeCell ref="H301:I301"/>
    <mergeCell ref="J301:K301"/>
    <mergeCell ref="L301:M301"/>
    <mergeCell ref="N301:O301"/>
    <mergeCell ref="A277:B279"/>
    <mergeCell ref="C277:F277"/>
    <mergeCell ref="C278:D278"/>
    <mergeCell ref="E278:F278"/>
    <mergeCell ref="Q277:T277"/>
    <mergeCell ref="Q278:R278"/>
    <mergeCell ref="S278:T278"/>
    <mergeCell ref="BD32:BI32"/>
    <mergeCell ref="BJ32:BO32"/>
    <mergeCell ref="A30:A33"/>
    <mergeCell ref="Z4:AE4"/>
    <mergeCell ref="B4:G4"/>
    <mergeCell ref="N4:S4"/>
    <mergeCell ref="A22:AA22"/>
    <mergeCell ref="A23:I23"/>
    <mergeCell ref="N106:Q106"/>
    <mergeCell ref="B107:C107"/>
    <mergeCell ref="D107:E107"/>
    <mergeCell ref="A90:A91"/>
    <mergeCell ref="B30:BO30"/>
    <mergeCell ref="C71:D71"/>
    <mergeCell ref="F71:G71"/>
    <mergeCell ref="B31:S31"/>
    <mergeCell ref="T31:AK31"/>
    <mergeCell ref="AX31:BO31"/>
    <mergeCell ref="B32:G32"/>
    <mergeCell ref="H32:M32"/>
    <mergeCell ref="N32:S32"/>
    <mergeCell ref="B494:G494"/>
    <mergeCell ref="C381:E381"/>
    <mergeCell ref="F381:H381"/>
    <mergeCell ref="C380:H380"/>
    <mergeCell ref="A380:A382"/>
    <mergeCell ref="A349:F349"/>
    <mergeCell ref="A355:A356"/>
    <mergeCell ref="B355:G355"/>
    <mergeCell ref="A373:F373"/>
    <mergeCell ref="B418:B420"/>
    <mergeCell ref="A452:A453"/>
    <mergeCell ref="B452:G452"/>
    <mergeCell ref="B470:G470"/>
    <mergeCell ref="A476:A477"/>
    <mergeCell ref="B476:G476"/>
    <mergeCell ref="A437:A438"/>
    <mergeCell ref="B437:D437"/>
    <mergeCell ref="AX52:BC52"/>
    <mergeCell ref="AL32:AQ32"/>
    <mergeCell ref="AR32:AW32"/>
    <mergeCell ref="AX32:BC32"/>
    <mergeCell ref="B50:BC50"/>
    <mergeCell ref="B51:S51"/>
    <mergeCell ref="T51:AK51"/>
    <mergeCell ref="AL51:BC51"/>
    <mergeCell ref="A50:A53"/>
    <mergeCell ref="Z32:AE32"/>
    <mergeCell ref="AF32:AK32"/>
    <mergeCell ref="Z52:AE52"/>
    <mergeCell ref="AF52:AK52"/>
    <mergeCell ref="AL52:AQ52"/>
    <mergeCell ref="AR52:AW52"/>
    <mergeCell ref="B52:G52"/>
    <mergeCell ref="H52:M52"/>
    <mergeCell ref="N52:S52"/>
    <mergeCell ref="T52:Y52"/>
    <mergeCell ref="B196:G196"/>
    <mergeCell ref="C163:D163"/>
    <mergeCell ref="F163:G163"/>
    <mergeCell ref="AL31:AW31"/>
    <mergeCell ref="A70:A72"/>
    <mergeCell ref="A105:A108"/>
    <mergeCell ref="A142:A144"/>
    <mergeCell ref="A162:A164"/>
    <mergeCell ref="A196:A197"/>
    <mergeCell ref="B105:Q105"/>
    <mergeCell ref="H107:I107"/>
    <mergeCell ref="J107:K107"/>
    <mergeCell ref="L107:M107"/>
    <mergeCell ref="N107:O107"/>
    <mergeCell ref="P107:Q107"/>
    <mergeCell ref="B106:E106"/>
    <mergeCell ref="E71:E72"/>
    <mergeCell ref="H71:H72"/>
    <mergeCell ref="B70:B72"/>
    <mergeCell ref="C70:H70"/>
    <mergeCell ref="B90:C90"/>
    <mergeCell ref="F106:I106"/>
    <mergeCell ref="J106:M10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Encuestas</vt:lpstr>
      <vt:lpstr>Caracterización</vt:lpstr>
      <vt:lpstr>Acceso a servicios</vt:lpstr>
      <vt:lpstr>Consumo X Usos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daisyu</dc:creator>
  <cp:lastModifiedBy>Usuario</cp:lastModifiedBy>
  <dcterms:created xsi:type="dcterms:W3CDTF">2013-11-20T00:31:42Z</dcterms:created>
  <dcterms:modified xsi:type="dcterms:W3CDTF">2014-04-29T15:42:49Z</dcterms:modified>
</cp:coreProperties>
</file>